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0" activeTab="0"/>
  </bookViews>
  <sheets>
    <sheet name="FULLdeRUTA" sheetId="1" r:id="rId1"/>
    <sheet name="SEGELLS" sheetId="2" r:id="rId2"/>
  </sheets>
  <definedNames>
    <definedName name="_xlnm.Print_Area" localSheetId="0">'FULLdeRUTA'!$D$4:$AY$86</definedName>
    <definedName name="_xlnm.Print_Area" localSheetId="1">'SEGELLS'!$B$2:$O$61</definedName>
  </definedNames>
  <calcPr fullCalcOnLoad="1"/>
</workbook>
</file>

<file path=xl/sharedStrings.xml><?xml version="1.0" encoding="utf-8"?>
<sst xmlns="http://schemas.openxmlformats.org/spreadsheetml/2006/main" count="299" uniqueCount="210">
  <si>
    <t>Km parcial</t>
  </si>
  <si>
    <t>Ref. Prat d’Aguiló</t>
  </si>
  <si>
    <t>Ref. Cortals de l’Ingla</t>
  </si>
  <si>
    <t>Ref. Serrat de les Esposes</t>
  </si>
  <si>
    <t>Cabana Moixeró</t>
  </si>
  <si>
    <t>Ref. Niu de l’Àliga</t>
  </si>
  <si>
    <t>Ref. Rebost</t>
  </si>
  <si>
    <t>Ref. Sant Jordi</t>
  </si>
  <si>
    <t>Coll de Bauma</t>
  </si>
  <si>
    <t>Ref. Gresolet</t>
  </si>
  <si>
    <t>Ref. Lluís Estasen</t>
  </si>
  <si>
    <t>Km cursa</t>
  </si>
  <si>
    <t>https://es.wikiloc.com/rutas-carrera-por-montana/open-cavalls-del-vent-2016-13969251</t>
  </si>
  <si>
    <t>Open Cavalls del Vent 2016 (29/08/2020 FREESTYLE)</t>
  </si>
  <si>
    <t>Forta baixada al refugi de Prat d'Aguiló per camí amb trams de pedra i altres de pedreta. </t>
  </si>
  <si>
    <t>Tram fins al refugi de Cortals d'Ingla per corriol en pujada i baixada entre boscos i colls (Vimboca, Pendís, etc.). </t>
  </si>
  <si>
    <t>Fins al Serrat de les Esposes tram de baixada còmode. Ara bé lo bo. </t>
  </si>
  <si>
    <t>Pujada constant amb trams de forta pendent en mig del bosc per arribar als peus del Pic de Moixeró, pujada fins a Penyes Altes, corriol puja/baixa en mig del bosc fins a l'inici de la forta pujada final a Niu de l'Àliga per prat alpí i pedres. </t>
  </si>
  <si>
    <t>Descens bonic i variat al refugi del Rebost. </t>
  </si>
  <si>
    <t>A partir d'aquí l'escenari canvia i es converteix en bosc mediterrani, baixada fins a Greixa on comença una pujada infernal per pista inacabable de 6 o 7 km. Descens per corriol i pista còmode per encarar la pujada de no gaire pendent fins al refugi St. Jordi. </t>
  </si>
  <si>
    <t>Descens entre els grogs dels empedrats creuant el riu vàries vegades entre pedres fins la pista que porta a Bagà. A partir d'allà un constant puja, baixa (més puja que baixa) i molt incòmode pels kms acumulats, a trams per corriols, a trams per pista, a trams de baixada per rierols fins al refugi del Gresolet. </t>
  </si>
  <si>
    <t>La part final és un mur de 4 km per ascendir al cel i meta al refugi Lluís Estasen!</t>
  </si>
  <si>
    <t>Open Cavalls de Vent 84,2Km 5600+ cursa clàssica amb una volta integral al Cadi Moixero.</t>
  </si>
  <si>
    <t>Lluís Estasen</t>
  </si>
  <si>
    <t>Prat d’Aguiló</t>
  </si>
  <si>
    <t>Cortals de l’Ingla</t>
  </si>
  <si>
    <t>El Serrat de les Esposes</t>
  </si>
  <si>
    <t>Niu de l’Àliga</t>
  </si>
  <si>
    <t>Rebost</t>
  </si>
  <si>
    <t>Sant Jordi</t>
  </si>
  <si>
    <t>Gresolet</t>
  </si>
  <si>
    <t>Inici al Refugi Lluís Estasen, pujada per pista amb pendent constant però suau, pujada al Pas dels Gosolans deixant el Comabona a la dreta i gaudint de la Cerdanya emboirada. </t>
  </si>
  <si>
    <t>SEGELLS REFUGIS</t>
  </si>
  <si>
    <t>Avituallamient cursa</t>
  </si>
  <si>
    <t>SI PERDUT:</t>
  </si>
  <si>
    <t>SI ACCIDENT:</t>
  </si>
  <si>
    <t>PREVISIÓ sub18h30:</t>
  </si>
  <si>
    <t>La Travessa de muntanya clàssica en format marxa i sentit horari. </t>
  </si>
  <si>
    <t>Prats d'Aguiló</t>
  </si>
  <si>
    <t>Cortals d'Ingla</t>
  </si>
  <si>
    <t>Serrat Esposes</t>
  </si>
  <si>
    <t>Niu de l'Aliga</t>
  </si>
  <si>
    <t>Alçada (m)</t>
  </si>
  <si>
    <t>Kms</t>
  </si>
  <si>
    <t>Desnivell + (m)</t>
  </si>
  <si>
    <t>Desnivell - (m)</t>
  </si>
  <si>
    <t>Kms acum</t>
  </si>
  <si>
    <t>#PERFÍL</t>
  </si>
  <si>
    <t>(1)</t>
  </si>
  <si>
    <t>(2)</t>
  </si>
  <si>
    <t>(5)</t>
  </si>
  <si>
    <t>(6)</t>
  </si>
  <si>
    <t>(7)</t>
  </si>
  <si>
    <t>(9)</t>
  </si>
  <si>
    <t>(10)</t>
  </si>
  <si>
    <t>(3)</t>
  </si>
  <si>
    <r>
      <rPr>
        <b/>
        <i/>
        <sz val="11"/>
        <rFont val="Calibri"/>
        <family val="2"/>
      </rPr>
      <t>2h08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2h03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2h12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2h20</t>
    </r>
  </si>
  <si>
    <r>
      <rPr>
        <b/>
        <i/>
        <sz val="11"/>
        <rFont val="Calibri"/>
        <family val="2"/>
      </rPr>
      <t>5h08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5h03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5h12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5h20</t>
    </r>
  </si>
  <si>
    <r>
      <t xml:space="preserve">(D'ALTRES TEMPS EXTRAS PER ANAR AJUSTANT PREVISIÓ A REALITAT: </t>
    </r>
    <r>
      <rPr>
        <b/>
        <i/>
        <sz val="11"/>
        <rFont val="Calibri"/>
        <family val="2"/>
      </rPr>
      <t>sub18h30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sub16h30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sub20h30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sub22h40</t>
    </r>
    <r>
      <rPr>
        <i/>
        <sz val="11"/>
        <color indexed="8"/>
        <rFont val="Calibri"/>
        <family val="2"/>
      </rPr>
      <t>)</t>
    </r>
  </si>
  <si>
    <t>amb previsió de 1min per posar segell a cada refugi; avituallament en ruta llavors</t>
  </si>
  <si>
    <t>Arribada (1) Prat d’Aguiló 2010m en 2h08 per fer 12,5K amb +800m i -470m, portem 2h08/12,5K són les 5h08</t>
  </si>
  <si>
    <t>Arribada (2) Cortals d'Ingla 1610m en 1h54 per fer 11K amb +321m i -828m, portem 4h03/23,5K són les 7h03</t>
  </si>
  <si>
    <t>Arribada (4) Cabana Moixeró EXTRA per fer 6K, queden 10K per (5) amb la forta pujada</t>
  </si>
  <si>
    <t>SUPERADA LA MEITAT AGAFEM FORÇA:</t>
  </si>
  <si>
    <t>37min DESCANS/AVITUALLAMENT/SAMARRETAnova/MITJONSnous</t>
  </si>
  <si>
    <t>A partir d'aquí l'escenari canvia i es converteix en bosc mediterrani</t>
  </si>
  <si>
    <t>Arribada (8) Coll de la Bena EXTRA per fer 6K, queden 10,1K per (9) amb pujada incòmode per l'acumulació</t>
  </si>
  <si>
    <r>
      <rPr>
        <b/>
        <i/>
        <sz val="11"/>
        <rFont val="Calibri"/>
        <family val="2"/>
      </rPr>
      <t>37min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25min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52min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42min</t>
    </r>
  </si>
  <si>
    <t>RETROBAT REFUGI CONEGUT:</t>
  </si>
  <si>
    <r>
      <rPr>
        <b/>
        <i/>
        <sz val="11"/>
        <rFont val="Calibri"/>
        <family val="2"/>
      </rPr>
      <t>sub18h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sub16h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sub19h30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sub21h30</t>
    </r>
  </si>
  <si>
    <t>31min DESCANS/AVITUALLAMENT/PREPARACIÓfrontalNIT/ROBAremullEMPEDRATS</t>
  </si>
  <si>
    <t>Arribada (3) Serrat Esposes 1511m en 45min per fer 4,7K amb +97m i -196m, portem 4h49/28,2K són les 7h49</t>
  </si>
  <si>
    <t>Arribada (5) Niu de l'Aliga 2510m en 3h31 per fer 16K amb +1446m i -360m, portem 8h21/44,2K són les 11h21</t>
  </si>
  <si>
    <t>Arribada (6) Rebost 1640m en 1h04 per fer 7K amb +0m i -880m, portem 10h02/51,2K són les 13h02</t>
  </si>
  <si>
    <t>Arribada (7) Sant Jordi 1570m en 2h38 per fer 13K amb +939m i -864m, portem 12h41/64,2K són les 15h41</t>
  </si>
  <si>
    <t>Arribada (9) Gresolet 1280m en 3h13 per fer 16,1K amb +1009m i -667m, portem 16h25/80,3K són les 19h25</t>
  </si>
  <si>
    <t>Arribada (10) Lluís Estasen 1668m en 1h15 per fer 3,9K amb +570m i -93m, portem 17h41/84,2K són les 20h41</t>
  </si>
  <si>
    <r>
      <rPr>
        <b/>
        <i/>
        <sz val="11"/>
        <rFont val="Calibri"/>
        <family val="2"/>
      </rPr>
      <t>31min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30min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30min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30min</t>
    </r>
  </si>
  <si>
    <t>Open Cavalls de Vent 84,2Km 5600+ cursa clàssica amb una volta integral al Cadi Moixero</t>
  </si>
  <si>
    <t>A los refugios de Lluís Estasen, Gresolet, Rebost y Serrat de les Esposes se llega en coche. Prat d’Aguiló y Cortals de l’Ingla es recomendable un vehículo todo terreno</t>
  </si>
  <si>
    <t>HORARIS: desayunos se sirven a partir de las 7 de la mañana y las cenas a partir de las 7 de la tarde. Las luces se apagan a las 10 de la noche</t>
  </si>
  <si>
    <t>Solo aceptan tarjetas en los refugios de Prat d’Aguiló, Lluís Estasen y Niu de l’Àliga</t>
  </si>
  <si>
    <t>Lo más importante es dejar de caminar: será más fácil encontrarte cuanto más cerca estés del último lugar en que estabas localizable. Si no puedes ponerte en contacto con nadie, llama al teléfono de emergencias 112</t>
  </si>
  <si>
    <t>Si puedes llegar al refugio más cercano, el guarda te podrá ayudar. Si no puedes continuar, llama al teléfono de emergencias 112</t>
  </si>
  <si>
    <r>
      <rPr>
        <b/>
        <sz val="11"/>
        <color indexed="8"/>
        <rFont val="Calibri"/>
        <family val="2"/>
      </rPr>
      <t>Sortida Dissabte 29/08/2020 a les 3h desde Refugi Lluís Estasen</t>
    </r>
    <r>
      <rPr>
        <sz val="11"/>
        <color theme="1"/>
        <rFont val="Calibri"/>
        <family val="2"/>
      </rPr>
      <t xml:space="preserve"> per fer la Travessa de muntanya clàssica en sentit horari</t>
    </r>
  </si>
  <si>
    <t>Pujada per pista amb pendent constant però suau, pujada al Pas dels Gosolans deixant el Comabona a la dreta i gaudint de la Cerdanya emboirada</t>
  </si>
  <si>
    <t>Forta baixada al refugi de Prat d'Aguiló per camí amb trams de pedra i altres de pedreta</t>
  </si>
  <si>
    <t>Tram fins al refugi de Cortals d'Ingla per corriol en pujada i baixada entre boscos i colls (Vimboca, Pendís,...)</t>
  </si>
  <si>
    <t>Fins al Serrat de les Esposes tram de baixada còmode. Ara bé lo bo</t>
  </si>
  <si>
    <t>Pujada constant amb trams de forta pendent en mig del bosc per arribar als peus del Pic de Moixeró, pujada fins a Penyes Altes, corriol puja/baixa en mig del bosc fins a l'inici de la forta pujada final a Niu de l'Àliga per prat alpí i pedres</t>
  </si>
  <si>
    <t>Descens bonic i variat al refugi del Rebost</t>
  </si>
  <si>
    <t>Baixada fins a Greixa on comença una pujada infernal per pista inacabable de 6 o 7 km. Descens per corriol i pista còmode per encarar la pujada de no gaire pendent fins al refugi St. Jordi</t>
  </si>
  <si>
    <t>Descens entre els grogs dels empedrats creuant el riu vàries vegades entre pedres fins la pista que porta a Bagà</t>
  </si>
  <si>
    <t>A partir d'allà un constant puja, baixa (més puja que baixa) i molt incòmode pels kms acumulats, a trams per corriols, a trams per pista, a trams de baixada per rierols fins al refugi del Gresolet</t>
  </si>
  <si>
    <r>
      <rPr>
        <b/>
        <sz val="11"/>
        <color indexed="8"/>
        <rFont val="Calibri"/>
        <family val="2"/>
      </rPr>
      <t>Arribada Dissabte 29/08/2020 o Diumenge 30/08/2020 a les HH:MM:SS al Refugi Lluís Estasen</t>
    </r>
    <r>
      <rPr>
        <sz val="11"/>
        <color theme="1"/>
        <rFont val="Calibri"/>
        <family val="2"/>
      </rPr>
      <t xml:space="preserve"> amb una experiencia nova e irrepetible</t>
    </r>
  </si>
  <si>
    <r>
      <rPr>
        <b/>
        <i/>
        <sz val="11"/>
        <rFont val="Calibri"/>
        <family val="2"/>
      </rPr>
      <t>1h54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1h50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2h17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2h32</t>
    </r>
  </si>
  <si>
    <r>
      <rPr>
        <b/>
        <i/>
        <sz val="11"/>
        <rFont val="Calibri"/>
        <family val="2"/>
      </rPr>
      <t>7h03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6h54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7h30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7h53</t>
    </r>
  </si>
  <si>
    <r>
      <rPr>
        <b/>
        <i/>
        <sz val="11"/>
        <rFont val="Calibri"/>
        <family val="2"/>
      </rPr>
      <t>0h45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0h45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0h56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1h08</t>
    </r>
  </si>
  <si>
    <r>
      <rPr>
        <b/>
        <i/>
        <sz val="11"/>
        <rFont val="Calibri"/>
        <family val="2"/>
      </rPr>
      <t>7h49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7h40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8h27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9h02</t>
    </r>
  </si>
  <si>
    <r>
      <rPr>
        <b/>
        <i/>
        <sz val="11"/>
        <rFont val="Calibri"/>
        <family val="2"/>
      </rPr>
      <t>3h31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3h15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3h53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3h53</t>
    </r>
  </si>
  <si>
    <r>
      <rPr>
        <b/>
        <i/>
        <sz val="11"/>
        <rFont val="Calibri"/>
        <family val="2"/>
      </rPr>
      <t>11h21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10h56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12h21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12h56</t>
    </r>
  </si>
  <si>
    <r>
      <rPr>
        <b/>
        <i/>
        <sz val="11"/>
        <rFont val="Calibri"/>
        <family val="2"/>
      </rPr>
      <t>1h04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0h48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1h04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1h18</t>
    </r>
  </si>
  <si>
    <r>
      <rPr>
        <b/>
        <i/>
        <sz val="11"/>
        <rFont val="Calibri"/>
        <family val="2"/>
      </rPr>
      <t>13h02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12h09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14h17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14h56</t>
    </r>
  </si>
  <si>
    <r>
      <rPr>
        <b/>
        <i/>
        <sz val="11"/>
        <rFont val="Calibri"/>
        <family val="2"/>
      </rPr>
      <t>2h38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2h26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2h42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3h20</t>
    </r>
  </si>
  <si>
    <r>
      <rPr>
        <b/>
        <i/>
        <sz val="11"/>
        <rFont val="Calibri"/>
        <family val="2"/>
      </rPr>
      <t>15h41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14h36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17h00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18h17</t>
    </r>
  </si>
  <si>
    <r>
      <rPr>
        <b/>
        <i/>
        <sz val="11"/>
        <rFont val="Calibri"/>
        <family val="2"/>
      </rPr>
      <t>3h13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2h32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3h17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3h55</t>
    </r>
  </si>
  <si>
    <r>
      <rPr>
        <b/>
        <i/>
        <sz val="11"/>
        <rFont val="Calibri"/>
        <family val="2"/>
      </rPr>
      <t>19h25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17h38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20h47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22h42</t>
    </r>
  </si>
  <si>
    <r>
      <rPr>
        <b/>
        <i/>
        <sz val="11"/>
        <rFont val="Calibri"/>
        <family val="2"/>
      </rPr>
      <t>1h15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1h14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1h14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1h24</t>
    </r>
  </si>
  <si>
    <r>
      <rPr>
        <b/>
        <i/>
        <sz val="11"/>
        <rFont val="Calibri"/>
        <family val="2"/>
      </rPr>
      <t>20h41</t>
    </r>
    <r>
      <rPr>
        <i/>
        <sz val="11"/>
        <rFont val="Calibri"/>
        <family val="2"/>
      </rPr>
      <t xml:space="preserve"> / </t>
    </r>
    <r>
      <rPr>
        <i/>
        <sz val="11"/>
        <color indexed="57"/>
        <rFont val="Calibri"/>
        <family val="2"/>
      </rPr>
      <t>18h53</t>
    </r>
    <r>
      <rPr>
        <i/>
        <sz val="11"/>
        <color indexed="8"/>
        <rFont val="Calibri"/>
        <family val="2"/>
      </rPr>
      <t>/</t>
    </r>
    <r>
      <rPr>
        <i/>
        <sz val="11"/>
        <color indexed="53"/>
        <rFont val="Calibri"/>
        <family val="2"/>
      </rPr>
      <t>22h02</t>
    </r>
    <r>
      <rPr>
        <i/>
        <sz val="11"/>
        <color indexed="8"/>
        <rFont val="Calibri"/>
        <family val="2"/>
      </rPr>
      <t>/</t>
    </r>
    <r>
      <rPr>
        <i/>
        <sz val="11"/>
        <color indexed="10"/>
        <rFont val="Calibri"/>
        <family val="2"/>
      </rPr>
      <t>0h07</t>
    </r>
  </si>
  <si>
    <t>0K</t>
  </si>
  <si>
    <t>12,5K</t>
  </si>
  <si>
    <t>+810</t>
  </si>
  <si>
    <t>-470</t>
  </si>
  <si>
    <t>11K</t>
  </si>
  <si>
    <t>+321</t>
  </si>
  <si>
    <t>-828</t>
  </si>
  <si>
    <t>23,5K</t>
  </si>
  <si>
    <t>4,7K</t>
  </si>
  <si>
    <t>+97</t>
  </si>
  <si>
    <t>-196</t>
  </si>
  <si>
    <t>28,2K</t>
  </si>
  <si>
    <t>16K</t>
  </si>
  <si>
    <t>+1446</t>
  </si>
  <si>
    <t>-360</t>
  </si>
  <si>
    <t>44,2K</t>
  </si>
  <si>
    <t>7K</t>
  </si>
  <si>
    <t>+880</t>
  </si>
  <si>
    <t>-0</t>
  </si>
  <si>
    <t>51,2K</t>
  </si>
  <si>
    <t>13K</t>
  </si>
  <si>
    <t>+864</t>
  </si>
  <si>
    <t>-939</t>
  </si>
  <si>
    <t>64,2K</t>
  </si>
  <si>
    <t>16,1K</t>
  </si>
  <si>
    <t>+667</t>
  </si>
  <si>
    <t>-1009</t>
  </si>
  <si>
    <t>80,3K</t>
  </si>
  <si>
    <t>3,9K</t>
  </si>
  <si>
    <t>+570</t>
  </si>
  <si>
    <t>-93</t>
  </si>
  <si>
    <t>84,2K</t>
  </si>
  <si>
    <t>Cálcul prediccións</t>
  </si>
  <si>
    <t>Tcursa</t>
  </si>
  <si>
    <t>Tavi</t>
  </si>
  <si>
    <t>Ttot/Tsub</t>
  </si>
  <si>
    <t>Kpa</t>
  </si>
  <si>
    <t>Ktot</t>
  </si>
  <si>
    <t>M-</t>
  </si>
  <si>
    <t>M+</t>
  </si>
  <si>
    <t>Hora</t>
  </si>
  <si>
    <t>Full de ruta prediccións</t>
  </si>
  <si>
    <t>Pauta alimentació</t>
  </si>
  <si>
    <t>10K</t>
  </si>
  <si>
    <t>Abans d'arribar a (1) Prat d’Aguiló NAMEDSPORT SportGel tropical 25ml</t>
  </si>
  <si>
    <t>20K</t>
  </si>
  <si>
    <t>Abans d'arribar a (2) Cortals d'Ingla POWERGEL TurboGel amb Magnesi i cafeína 50mg cola 23g</t>
  </si>
  <si>
    <t>30K</t>
  </si>
  <si>
    <t>Poc després de passar per (3) Serrat Esposes VICTORYendurence EnocranceBar tropical 85g</t>
  </si>
  <si>
    <t>GEL</t>
  </si>
  <si>
    <t>GELtub</t>
  </si>
  <si>
    <t>Barreta</t>
  </si>
  <si>
    <t>40K</t>
  </si>
  <si>
    <t>(intentarem esperar per arribar a (5) Niu de l'Aliga 44,2K i tenir la COLA al mateix temps que l'entrepà)</t>
  </si>
  <si>
    <t>GELgelatina</t>
  </si>
  <si>
    <t>50K</t>
  </si>
  <si>
    <t>60K</t>
  </si>
  <si>
    <t>70K</t>
  </si>
  <si>
    <t>Abans d'arribar a (6) Rebost NAMEDSPORT FruitJelly peach-orange-lemon 42ml</t>
  </si>
  <si>
    <t>META</t>
  </si>
  <si>
    <t>Recoplus</t>
  </si>
  <si>
    <t>(POWERGYM piña 80g: Intentarem no trigar més de 30min des de que completem travessia)</t>
  </si>
  <si>
    <t>LLIT</t>
  </si>
  <si>
    <t>Proteines</t>
  </si>
  <si>
    <t>Abans d'arribar a (7) Sant Jordi NAMEDSPORT SportGel tropical 25ml</t>
  </si>
  <si>
    <t>Arribant a (8) Coll de la Bena POWERGEL TurboGel amb Magnesi i cafeína 50mg cola 23g</t>
  </si>
  <si>
    <t xml:space="preserve"> beure glop d'aigua cada 15min i glop d'isotónic cada 1h15min sempre que no coincideixi amb Kms marcats abaix, llavors aigua</t>
  </si>
  <si>
    <t>EXTRAS: Dàtils + Castanyes (quan em vinguin de gust)</t>
  </si>
  <si>
    <t>Entrepà+COLA</t>
  </si>
  <si>
    <t>https://www.namedsport.com/es/productos/sport-gel-tropical-25ml-wes.html</t>
  </si>
  <si>
    <t>https://www.probike.com/gel-powergym-turbogel-cola-cafeina.html</t>
  </si>
  <si>
    <t>https://www.namedsport.com/es/productos/total-energy-fruit-jelly-peach-orange-lemon-42-wes.html</t>
  </si>
  <si>
    <t>https://3nutritionpro.com/barritas-energeticas/1881-victory-endurance-bar-8414192308634.html</t>
  </si>
  <si>
    <t>https://evasionrunningvilanova.com/recuperadores-y-proteinas/1618-powergym-recoplus-sobre-sabor-pi-a-8437013729154.html</t>
  </si>
  <si>
    <t>https://www.decathlon.es/es/p/proteina-whey-isolate-chocolate-900-g/_/R-p-324949</t>
  </si>
  <si>
    <t>Pastilles de SAL (cada 1h o 1h30 quan apreti el sol i començi a suar de valent)</t>
  </si>
  <si>
    <t>Barreta extra (per si tinc gana entre 50K i META)</t>
  </si>
  <si>
    <t>Indicant temps caselles grogues la resta (en verd) es reescriu</t>
  </si>
  <si>
    <t>https://www.alssport.es/suplementos-running-trail/4748-powergym-energy-plus-1-unidad.html</t>
  </si>
  <si>
    <t>POWERGYM Energy Plus 90g la nit abans de competició</t>
  </si>
  <si>
    <t>No oblidar hidratació i CARGA HIDRATS dies previs</t>
  </si>
  <si>
    <t>Aigüa i SALs</t>
  </si>
  <si>
    <t>L1</t>
  </si>
  <si>
    <t>L2</t>
  </si>
  <si>
    <t>L3</t>
  </si>
  <si>
    <t>L4</t>
  </si>
  <si>
    <t>L5</t>
  </si>
  <si>
    <t>L6</t>
  </si>
  <si>
    <t>L7</t>
  </si>
  <si>
    <t>L8</t>
  </si>
  <si>
    <t>L0</t>
  </si>
  <si>
    <t>SORTIDA - Ref. Lluís Estasen</t>
  </si>
  <si>
    <t>Ref. Prat d’Aguiló (1)</t>
  </si>
  <si>
    <t>Ref. Cortals de l’Ingla (2)</t>
  </si>
  <si>
    <t>Ref. Serrat de les Esposes (3)</t>
  </si>
  <si>
    <t>Ref. Niu de l’Àliga (5)</t>
  </si>
  <si>
    <t>Ref. Rebost (6)</t>
  </si>
  <si>
    <t>Ref. Sant Jordi (7)</t>
  </si>
  <si>
    <t>Ref. Gresolet (9)</t>
  </si>
  <si>
    <t>ARRIBADA - Ref. Lluís Estasen (10)</t>
  </si>
  <si>
    <t>(ISOLATE WHEY Potein vainilla Decathlon: Abans de dormir per recuperar músculs)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</si>
</sst>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57"/>
      <name val="Calibri"/>
      <family val="2"/>
    </font>
    <font>
      <i/>
      <sz val="11"/>
      <color indexed="53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Open Sans"/>
      <family val="2"/>
    </font>
    <font>
      <b/>
      <i/>
      <sz val="11"/>
      <color indexed="8"/>
      <name val="Open Sans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Open Sans"/>
      <family val="2"/>
    </font>
    <font>
      <b/>
      <i/>
      <sz val="11"/>
      <color rgb="FF000000"/>
      <name val="Open Sans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/>
    </xf>
    <xf numFmtId="0" fontId="5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center"/>
    </xf>
    <xf numFmtId="0" fontId="5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center"/>
    </xf>
    <xf numFmtId="0" fontId="54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vertical="center"/>
    </xf>
    <xf numFmtId="0" fontId="57" fillId="0" borderId="0" xfId="46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26" borderId="0" xfId="0" applyFill="1" applyAlignment="1">
      <alignment/>
    </xf>
    <xf numFmtId="0" fontId="60" fillId="33" borderId="16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19" borderId="11" xfId="0" applyFont="1" applyFill="1" applyBorder="1" applyAlignment="1">
      <alignment/>
    </xf>
    <xf numFmtId="2" fontId="61" fillId="19" borderId="0" xfId="0" applyNumberFormat="1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62" fillId="14" borderId="13" xfId="0" applyFont="1" applyFill="1" applyBorder="1" applyAlignment="1">
      <alignment/>
    </xf>
    <xf numFmtId="0" fontId="62" fillId="14" borderId="14" xfId="0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60" fillId="33" borderId="27" xfId="0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62" fillId="0" borderId="28" xfId="0" applyFont="1" applyBorder="1" applyAlignment="1">
      <alignment horizontal="center"/>
    </xf>
    <xf numFmtId="2" fontId="62" fillId="14" borderId="29" xfId="0" applyNumberFormat="1" applyFont="1" applyFill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0" fillId="33" borderId="17" xfId="0" applyFill="1" applyBorder="1" applyAlignment="1">
      <alignment/>
    </xf>
    <xf numFmtId="2" fontId="62" fillId="19" borderId="0" xfId="0" applyNumberFormat="1" applyFont="1" applyFill="1" applyBorder="1" applyAlignment="1">
      <alignment horizontal="center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31" xfId="0" applyFont="1" applyBorder="1" applyAlignment="1">
      <alignment horizontal="left" vertical="center"/>
    </xf>
    <xf numFmtId="0" fontId="54" fillId="0" borderId="31" xfId="0" applyFont="1" applyBorder="1" applyAlignment="1" quotePrefix="1">
      <alignment/>
    </xf>
    <xf numFmtId="0" fontId="54" fillId="0" borderId="32" xfId="0" applyFont="1" applyBorder="1" applyAlignment="1">
      <alignment/>
    </xf>
    <xf numFmtId="0" fontId="54" fillId="0" borderId="29" xfId="0" applyFont="1" applyBorder="1" applyAlignment="1" quotePrefix="1">
      <alignment horizontal="center"/>
    </xf>
    <xf numFmtId="0" fontId="54" fillId="0" borderId="29" xfId="0" applyFont="1" applyBorder="1" applyAlignment="1" quotePrefix="1">
      <alignment horizontal="center" vertical="center"/>
    </xf>
    <xf numFmtId="0" fontId="0" fillId="26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3" fillId="0" borderId="11" xfId="0" applyFont="1" applyBorder="1" applyAlignment="1">
      <alignment/>
    </xf>
    <xf numFmtId="0" fontId="63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54" fillId="0" borderId="31" xfId="0" applyFont="1" applyFill="1" applyBorder="1" applyAlignment="1">
      <alignment/>
    </xf>
    <xf numFmtId="0" fontId="61" fillId="0" borderId="0" xfId="0" applyFont="1" applyBorder="1" applyAlignment="1" quotePrefix="1">
      <alignment/>
    </xf>
    <xf numFmtId="0" fontId="54" fillId="0" borderId="29" xfId="0" applyFont="1" applyFill="1" applyBorder="1" applyAlignment="1">
      <alignment/>
    </xf>
    <xf numFmtId="0" fontId="54" fillId="33" borderId="3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43" fillId="33" borderId="0" xfId="0" applyFont="1" applyFill="1" applyAlignment="1">
      <alignment/>
    </xf>
    <xf numFmtId="0" fontId="64" fillId="0" borderId="29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62" fillId="33" borderId="11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1" fillId="34" borderId="15" xfId="0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20" fontId="61" fillId="35" borderId="12" xfId="0" applyNumberFormat="1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5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54" fillId="35" borderId="3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45" fillId="0" borderId="17" xfId="46" applyFill="1" applyBorder="1" applyAlignment="1">
      <alignment/>
    </xf>
    <xf numFmtId="0" fontId="45" fillId="0" borderId="0" xfId="46" applyFill="1" applyBorder="1" applyAlignment="1">
      <alignment/>
    </xf>
    <xf numFmtId="0" fontId="45" fillId="0" borderId="14" xfId="46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54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20" fontId="62" fillId="37" borderId="29" xfId="0" applyNumberFormat="1" applyFont="1" applyFill="1" applyBorder="1" applyAlignment="1">
      <alignment horizontal="center" vertical="center"/>
    </xf>
    <xf numFmtId="0" fontId="45" fillId="26" borderId="0" xfId="46" applyFill="1" applyAlignment="1">
      <alignment/>
    </xf>
    <xf numFmtId="0" fontId="54" fillId="26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left" vertical="center"/>
    </xf>
    <xf numFmtId="2" fontId="62" fillId="14" borderId="30" xfId="0" applyNumberFormat="1" applyFont="1" applyFill="1" applyBorder="1" applyAlignment="1">
      <alignment horizontal="center"/>
    </xf>
    <xf numFmtId="2" fontId="62" fillId="14" borderId="31" xfId="0" applyNumberFormat="1" applyFont="1" applyFill="1" applyBorder="1" applyAlignment="1">
      <alignment horizontal="center"/>
    </xf>
    <xf numFmtId="2" fontId="62" fillId="14" borderId="32" xfId="0" applyNumberFormat="1" applyFont="1" applyFill="1" applyBorder="1" applyAlignment="1">
      <alignment horizontal="center"/>
    </xf>
    <xf numFmtId="2" fontId="62" fillId="19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 quotePrefix="1">
      <alignment horizontal="center"/>
    </xf>
    <xf numFmtId="2" fontId="61" fillId="19" borderId="0" xfId="0" applyNumberFormat="1" applyFont="1" applyFill="1" applyBorder="1" applyAlignment="1">
      <alignment horizontal="center"/>
    </xf>
    <xf numFmtId="2" fontId="61" fillId="19" borderId="12" xfId="0" applyNumberFormat="1" applyFont="1" applyFill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54" fillId="0" borderId="30" xfId="0" applyFont="1" applyBorder="1" applyAlignment="1" quotePrefix="1">
      <alignment horizontal="center"/>
    </xf>
    <xf numFmtId="0" fontId="54" fillId="0" borderId="31" xfId="0" applyFont="1" applyBorder="1" applyAlignment="1" quotePrefix="1">
      <alignment horizontal="center"/>
    </xf>
    <xf numFmtId="0" fontId="54" fillId="0" borderId="32" xfId="0" applyFont="1" applyBorder="1" applyAlignment="1" quotePrefix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20" fontId="62" fillId="33" borderId="30" xfId="0" applyNumberFormat="1" applyFont="1" applyFill="1" applyBorder="1" applyAlignment="1">
      <alignment horizontal="center" vertical="center"/>
    </xf>
    <xf numFmtId="20" fontId="62" fillId="33" borderId="32" xfId="0" applyNumberFormat="1" applyFont="1" applyFill="1" applyBorder="1" applyAlignment="1">
      <alignment horizontal="center" vertical="center"/>
    </xf>
    <xf numFmtId="20" fontId="61" fillId="37" borderId="11" xfId="0" applyNumberFormat="1" applyFont="1" applyFill="1" applyBorder="1" applyAlignment="1">
      <alignment horizontal="center"/>
    </xf>
    <xf numFmtId="20" fontId="61" fillId="37" borderId="12" xfId="0" applyNumberFormat="1" applyFont="1" applyFill="1" applyBorder="1" applyAlignment="1">
      <alignment horizontal="center"/>
    </xf>
    <xf numFmtId="20" fontId="62" fillId="37" borderId="30" xfId="0" applyNumberFormat="1" applyFont="1" applyFill="1" applyBorder="1" applyAlignment="1">
      <alignment horizontal="center" vertical="center"/>
    </xf>
    <xf numFmtId="20" fontId="62" fillId="37" borderId="32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/>
    </xf>
    <xf numFmtId="20" fontId="61" fillId="35" borderId="0" xfId="0" applyNumberFormat="1" applyFont="1" applyFill="1" applyBorder="1" applyAlignment="1">
      <alignment horizontal="center"/>
    </xf>
    <xf numFmtId="20" fontId="61" fillId="35" borderId="14" xfId="0" applyNumberFormat="1" applyFont="1" applyFill="1" applyBorder="1" applyAlignment="1">
      <alignment horizontal="center"/>
    </xf>
    <xf numFmtId="20" fontId="61" fillId="37" borderId="13" xfId="0" applyNumberFormat="1" applyFont="1" applyFill="1" applyBorder="1" applyAlignment="1">
      <alignment horizontal="center"/>
    </xf>
    <xf numFmtId="20" fontId="61" fillId="37" borderId="15" xfId="0" applyNumberFormat="1" applyFont="1" applyFill="1" applyBorder="1" applyAlignment="1">
      <alignment horizontal="center"/>
    </xf>
    <xf numFmtId="20" fontId="61" fillId="37" borderId="0" xfId="0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20" fontId="61" fillId="35" borderId="11" xfId="0" applyNumberFormat="1" applyFont="1" applyFill="1" applyBorder="1" applyAlignment="1">
      <alignment horizontal="center"/>
    </xf>
    <xf numFmtId="20" fontId="61" fillId="35" borderId="12" xfId="0" applyNumberFormat="1" applyFont="1" applyFill="1" applyBorder="1" applyAlignment="1">
      <alignment horizontal="center"/>
    </xf>
    <xf numFmtId="0" fontId="61" fillId="0" borderId="11" xfId="0" applyFont="1" applyBorder="1" applyAlignment="1" quotePrefix="1">
      <alignment horizontal="center"/>
    </xf>
    <xf numFmtId="0" fontId="61" fillId="0" borderId="12" xfId="0" applyFont="1" applyBorder="1" applyAlignment="1" quotePrefix="1">
      <alignment horizontal="center"/>
    </xf>
    <xf numFmtId="0" fontId="61" fillId="0" borderId="13" xfId="0" applyFont="1" applyBorder="1" applyAlignment="1" quotePrefix="1">
      <alignment horizontal="center"/>
    </xf>
    <xf numFmtId="0" fontId="61" fillId="0" borderId="15" xfId="0" applyFont="1" applyBorder="1" applyAlignment="1" quotePrefix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s://www.cavallsdelvent.com/project/refugio-lluis-estasen/" TargetMode="External" /><Relationship Id="rId4" Type="http://schemas.openxmlformats.org/officeDocument/2006/relationships/hyperlink" Target="https://www.cavallsdelvent.com/project/refugio-lluis-estasen/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s://www.cavallsdelvent.com/project/refugio-prat-daguilo/" TargetMode="External" /><Relationship Id="rId7" Type="http://schemas.openxmlformats.org/officeDocument/2006/relationships/hyperlink" Target="https://www.cavallsdelvent.com/project/refugio-prat-daguilo/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s://www.cavallsdelvent.com/project/refugio-cortals-de-lingla/" TargetMode="External" /><Relationship Id="rId10" Type="http://schemas.openxmlformats.org/officeDocument/2006/relationships/hyperlink" Target="https://www.cavallsdelvent.com/project/refugio-cortals-de-lingla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s://www.cavallsdelvent.com/project/refugio-serrat-de-les-esposes/" TargetMode="External" /><Relationship Id="rId13" Type="http://schemas.openxmlformats.org/officeDocument/2006/relationships/hyperlink" Target="https://www.cavallsdelvent.com/project/refugio-serrat-de-les-espose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s://www.cavallsdelvent.com/project/refugio-niu-daliga/" TargetMode="External" /><Relationship Id="rId16" Type="http://schemas.openxmlformats.org/officeDocument/2006/relationships/hyperlink" Target="https://www.cavallsdelvent.com/project/refugio-niu-daliga/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s://www.cavallsdelvent.com/project/refugio-de-rebost/" TargetMode="External" /><Relationship Id="rId19" Type="http://schemas.openxmlformats.org/officeDocument/2006/relationships/hyperlink" Target="https://www.cavallsdelvent.com/project/refugio-de-rebost/" TargetMode="External" /><Relationship Id="rId20" Type="http://schemas.openxmlformats.org/officeDocument/2006/relationships/image" Target="../media/image8.jpeg" /><Relationship Id="rId21" Type="http://schemas.openxmlformats.org/officeDocument/2006/relationships/hyperlink" Target="https://www.cavallsdelvent.com/project/refugio-sant-jordi/" TargetMode="External" /><Relationship Id="rId22" Type="http://schemas.openxmlformats.org/officeDocument/2006/relationships/hyperlink" Target="https://www.cavallsdelvent.com/project/refugio-sant-jordi/" TargetMode="External" /><Relationship Id="rId23" Type="http://schemas.openxmlformats.org/officeDocument/2006/relationships/image" Target="../media/image9.jpeg" /><Relationship Id="rId24" Type="http://schemas.openxmlformats.org/officeDocument/2006/relationships/hyperlink" Target="https://www.cavallsdelvent.com/project/refugio-gresolet/" TargetMode="External" /><Relationship Id="rId25" Type="http://schemas.openxmlformats.org/officeDocument/2006/relationships/hyperlink" Target="https://www.cavallsdelvent.com/project/refugio-gresolet/" TargetMode="External" /><Relationship Id="rId2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44</xdr:col>
      <xdr:colOff>95250</xdr:colOff>
      <xdr:row>28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143000"/>
          <a:ext cx="10163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59</xdr:row>
      <xdr:rowOff>0</xdr:rowOff>
    </xdr:from>
    <xdr:to>
      <xdr:col>63</xdr:col>
      <xdr:colOff>152400</xdr:colOff>
      <xdr:row>73</xdr:row>
      <xdr:rowOff>38100</xdr:rowOff>
    </xdr:to>
    <xdr:pic>
      <xdr:nvPicPr>
        <xdr:cNvPr id="2" name="Imagen 22" descr="Refugio Lluís Estasen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69625" y="11315700"/>
          <a:ext cx="3810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75</xdr:row>
      <xdr:rowOff>0</xdr:rowOff>
    </xdr:from>
    <xdr:to>
      <xdr:col>63</xdr:col>
      <xdr:colOff>152400</xdr:colOff>
      <xdr:row>89</xdr:row>
      <xdr:rowOff>9525</xdr:rowOff>
    </xdr:to>
    <xdr:pic>
      <xdr:nvPicPr>
        <xdr:cNvPr id="3" name="Imagen 23" descr="Refugio Prat d’Aguiló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669625" y="14373225"/>
          <a:ext cx="38100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91</xdr:row>
      <xdr:rowOff>0</xdr:rowOff>
    </xdr:from>
    <xdr:to>
      <xdr:col>63</xdr:col>
      <xdr:colOff>152400</xdr:colOff>
      <xdr:row>105</xdr:row>
      <xdr:rowOff>28575</xdr:rowOff>
    </xdr:to>
    <xdr:pic>
      <xdr:nvPicPr>
        <xdr:cNvPr id="4" name="Imagen 24" descr="Refugio Cortals de l’Ingla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69625" y="17440275"/>
          <a:ext cx="38100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107</xdr:row>
      <xdr:rowOff>0</xdr:rowOff>
    </xdr:from>
    <xdr:to>
      <xdr:col>63</xdr:col>
      <xdr:colOff>152400</xdr:colOff>
      <xdr:row>120</xdr:row>
      <xdr:rowOff>152400</xdr:rowOff>
    </xdr:to>
    <xdr:pic>
      <xdr:nvPicPr>
        <xdr:cNvPr id="5" name="Imagen 25" descr="Refugio El Serrat de les Esposes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69625" y="20497800"/>
          <a:ext cx="38100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123</xdr:row>
      <xdr:rowOff>0</xdr:rowOff>
    </xdr:from>
    <xdr:to>
      <xdr:col>63</xdr:col>
      <xdr:colOff>152400</xdr:colOff>
      <xdr:row>136</xdr:row>
      <xdr:rowOff>47625</xdr:rowOff>
    </xdr:to>
    <xdr:pic>
      <xdr:nvPicPr>
        <xdr:cNvPr id="6" name="Imagen 26" descr="Refugio Niu de l’Àliga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669625" y="23641050"/>
          <a:ext cx="38100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139</xdr:row>
      <xdr:rowOff>0</xdr:rowOff>
    </xdr:from>
    <xdr:to>
      <xdr:col>63</xdr:col>
      <xdr:colOff>152400</xdr:colOff>
      <xdr:row>153</xdr:row>
      <xdr:rowOff>38100</xdr:rowOff>
    </xdr:to>
    <xdr:pic>
      <xdr:nvPicPr>
        <xdr:cNvPr id="7" name="Imagen 27" descr="Refugio de Rebost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669625" y="26708100"/>
          <a:ext cx="3810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155</xdr:row>
      <xdr:rowOff>0</xdr:rowOff>
    </xdr:from>
    <xdr:to>
      <xdr:col>63</xdr:col>
      <xdr:colOff>152400</xdr:colOff>
      <xdr:row>169</xdr:row>
      <xdr:rowOff>38100</xdr:rowOff>
    </xdr:to>
    <xdr:pic>
      <xdr:nvPicPr>
        <xdr:cNvPr id="8" name="Imagen 28" descr="Refugio Sant Jordi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669625" y="29756100"/>
          <a:ext cx="3810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171</xdr:row>
      <xdr:rowOff>0</xdr:rowOff>
    </xdr:from>
    <xdr:to>
      <xdr:col>63</xdr:col>
      <xdr:colOff>152400</xdr:colOff>
      <xdr:row>185</xdr:row>
      <xdr:rowOff>38100</xdr:rowOff>
    </xdr:to>
    <xdr:pic>
      <xdr:nvPicPr>
        <xdr:cNvPr id="9" name="Imagen 29" descr="Refugio del Gresolet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669625" y="32804100"/>
          <a:ext cx="3810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5</xdr:row>
      <xdr:rowOff>0</xdr:rowOff>
    </xdr:from>
    <xdr:to>
      <xdr:col>68</xdr:col>
      <xdr:colOff>552450</xdr:colOff>
      <xdr:row>45</xdr:row>
      <xdr:rowOff>57150</xdr:rowOff>
    </xdr:to>
    <xdr:pic>
      <xdr:nvPicPr>
        <xdr:cNvPr id="10" name="Imagen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060025" y="952500"/>
          <a:ext cx="7867650" cy="775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.wikiloc.com/rutas-carrera-por-montana/open-cavalls-del-vent-2016-13969251" TargetMode="External" /><Relationship Id="rId2" Type="http://schemas.openxmlformats.org/officeDocument/2006/relationships/hyperlink" Target="https://www.namedsport.com/es/productos/sport-gel-tropical-25ml-wes.html" TargetMode="External" /><Relationship Id="rId3" Type="http://schemas.openxmlformats.org/officeDocument/2006/relationships/hyperlink" Target="https://www.probike.com/gel-powergym-turbogel-cola-cafeina.html" TargetMode="External" /><Relationship Id="rId4" Type="http://schemas.openxmlformats.org/officeDocument/2006/relationships/hyperlink" Target="https://www.namedsport.com/es/productos/total-energy-fruit-jelly-peach-orange-lemon-42-wes.html" TargetMode="External" /><Relationship Id="rId5" Type="http://schemas.openxmlformats.org/officeDocument/2006/relationships/hyperlink" Target="https://3nutritionpro.com/barritas-energeticas/1881-victory-endurance-bar-8414192308634.html" TargetMode="External" /><Relationship Id="rId6" Type="http://schemas.openxmlformats.org/officeDocument/2006/relationships/hyperlink" Target="https://evasionrunningvilanova.com/recuperadores-y-proteinas/1618-powergym-recoplus-sobre-sabor-pi-a-8437013729154.html" TargetMode="External" /><Relationship Id="rId7" Type="http://schemas.openxmlformats.org/officeDocument/2006/relationships/hyperlink" Target="https://www.decathlon.es/es/p/proteina-whey-isolate-chocolate-900-g/_/R-p-324949" TargetMode="External" /><Relationship Id="rId8" Type="http://schemas.openxmlformats.org/officeDocument/2006/relationships/hyperlink" Target="https://www.alssport.es/suplementos-running-trail/4748-powergym-energy-plus-1-unidad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s.wikiloc.com/rutas-carrera-por-montana/open-cavalls-del-vent-2016-1396925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21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20" customWidth="1"/>
    <col min="3" max="3" width="9.140625" style="3" customWidth="1"/>
    <col min="4" max="4" width="9.140625" style="0" customWidth="1"/>
    <col min="5" max="5" width="9.421875" style="0" bestFit="1" customWidth="1"/>
    <col min="6" max="6" width="10.7109375" style="0" bestFit="1" customWidth="1"/>
    <col min="7" max="7" width="26.7109375" style="5" bestFit="1" customWidth="1"/>
    <col min="8" max="8" width="12.8515625" style="0" bestFit="1" customWidth="1"/>
    <col min="9" max="9" width="6.00390625" style="0" customWidth="1"/>
    <col min="10" max="10" width="3.421875" style="0" customWidth="1"/>
    <col min="11" max="14" width="4.7109375" style="0" customWidth="1"/>
    <col min="15" max="15" width="3.28125" style="0" customWidth="1"/>
    <col min="16" max="16" width="2.57421875" style="0" customWidth="1"/>
    <col min="17" max="19" width="4.7109375" style="0" customWidth="1"/>
    <col min="20" max="20" width="1.28515625" style="0" customWidth="1"/>
    <col min="21" max="23" width="4.7109375" style="0" customWidth="1"/>
    <col min="24" max="24" width="6.57421875" style="0" customWidth="1"/>
    <col min="25" max="25" width="2.7109375" style="0" customWidth="1"/>
    <col min="26" max="26" width="3.8515625" style="0" customWidth="1"/>
    <col min="27" max="35" width="4.7109375" style="0" customWidth="1"/>
    <col min="36" max="36" width="3.57421875" style="0" customWidth="1"/>
    <col min="37" max="37" width="2.421875" style="0" customWidth="1"/>
    <col min="38" max="39" width="4.7109375" style="0" customWidth="1"/>
    <col min="40" max="40" width="3.8515625" style="0" customWidth="1"/>
    <col min="41" max="42" width="3.28125" style="0" customWidth="1"/>
    <col min="43" max="43" width="2.8515625" style="0" customWidth="1"/>
    <col min="44" max="44" width="3.00390625" style="0" customWidth="1"/>
    <col min="45" max="45" width="2.421875" style="0" customWidth="1"/>
    <col min="46" max="52" width="9.140625" style="0" customWidth="1"/>
    <col min="53" max="54" width="9.140625" style="20" customWidth="1"/>
    <col min="55" max="55" width="9.140625" style="3" customWidth="1"/>
    <col min="56" max="56" width="4.7109375" style="0" customWidth="1"/>
  </cols>
  <sheetData>
    <row r="1" spans="3:52" ht="15">
      <c r="C1" s="20"/>
      <c r="D1" s="20"/>
      <c r="E1" s="20"/>
      <c r="F1" s="20"/>
      <c r="G1" s="67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3:52" ht="15">
      <c r="C2" s="20"/>
      <c r="D2" s="20"/>
      <c r="E2" s="20"/>
      <c r="F2" s="20"/>
      <c r="G2" s="6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3:52" ht="15">
      <c r="C3" s="141"/>
      <c r="D3" s="141"/>
      <c r="E3" s="141"/>
      <c r="F3" s="141"/>
      <c r="G3" s="142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3:52" ht="15">
      <c r="C4" s="141"/>
      <c r="D4" s="2"/>
      <c r="E4" s="2"/>
      <c r="F4" s="2"/>
      <c r="G4" s="68"/>
      <c r="H4" s="2"/>
      <c r="I4" s="2"/>
      <c r="J4" s="2"/>
      <c r="K4" s="2"/>
      <c r="L4" s="2"/>
      <c r="M4" s="2"/>
      <c r="N4" s="2"/>
      <c r="AZ4" s="141"/>
    </row>
    <row r="5" spans="3:69" ht="15">
      <c r="C5" s="141"/>
      <c r="D5" s="14"/>
      <c r="E5" s="14" t="s">
        <v>13</v>
      </c>
      <c r="F5" s="14"/>
      <c r="G5" s="15"/>
      <c r="H5" s="14"/>
      <c r="I5" s="2"/>
      <c r="J5" s="2"/>
      <c r="K5" s="2"/>
      <c r="L5" s="2"/>
      <c r="M5" s="2"/>
      <c r="N5" s="2"/>
      <c r="O5" s="3"/>
      <c r="P5" s="3"/>
      <c r="R5" s="13" t="s">
        <v>79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Z5" s="14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3:69" ht="15">
      <c r="C6" s="141"/>
      <c r="D6" s="2"/>
      <c r="E6" s="16" t="s">
        <v>12</v>
      </c>
      <c r="H6" s="3"/>
      <c r="I6" s="3"/>
      <c r="J6" s="3"/>
      <c r="K6" s="3"/>
      <c r="L6" s="3"/>
      <c r="M6" s="3"/>
      <c r="N6" s="2"/>
      <c r="O6" s="3"/>
      <c r="P6" s="3"/>
      <c r="Q6" s="3"/>
      <c r="R6" s="13" t="s">
        <v>80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Z6" s="141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3:69" ht="15">
      <c r="C7" s="141"/>
      <c r="D7" s="2"/>
      <c r="E7" s="1" t="s">
        <v>78</v>
      </c>
      <c r="H7" s="3"/>
      <c r="I7" s="3"/>
      <c r="J7" s="3"/>
      <c r="K7" s="3"/>
      <c r="L7" s="3"/>
      <c r="M7" s="3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3" t="s">
        <v>81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Z7" s="14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3:69" ht="15">
      <c r="C8" s="141"/>
      <c r="D8" s="2"/>
      <c r="E8" s="2"/>
      <c r="F8" s="2"/>
      <c r="G8" s="68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Z8" s="14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3:69" ht="15">
      <c r="C9" s="141"/>
      <c r="H9" s="3"/>
      <c r="I9" s="3"/>
      <c r="J9" s="3"/>
      <c r="K9" s="3"/>
      <c r="L9" s="3"/>
      <c r="M9" s="3"/>
      <c r="N9" s="2"/>
      <c r="O9" s="2"/>
      <c r="P9" s="2"/>
      <c r="Q9" s="2"/>
      <c r="R9" s="3"/>
      <c r="S9" s="3"/>
      <c r="T9" s="3"/>
      <c r="U9" s="3"/>
      <c r="V9" s="3"/>
      <c r="W9" s="3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S9" s="3"/>
      <c r="AZ9" s="14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3:69" ht="15">
      <c r="C10" s="141"/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2"/>
      <c r="AA10" s="2"/>
      <c r="AB10" s="2"/>
      <c r="AC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"/>
      <c r="AP10" s="2"/>
      <c r="AQ10" s="2"/>
      <c r="AR10" s="2"/>
      <c r="AS10" s="2"/>
      <c r="AZ10" s="141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3:69" ht="15">
      <c r="C11" s="141"/>
      <c r="H11" s="3"/>
      <c r="I11" s="2"/>
      <c r="J11" s="2"/>
      <c r="K11" s="2"/>
      <c r="L11" s="2"/>
      <c r="M11" s="2"/>
      <c r="N11" s="3"/>
      <c r="O11" s="3"/>
      <c r="P11" s="2"/>
      <c r="Q11" s="3"/>
      <c r="R11" s="2"/>
      <c r="S11" s="2"/>
      <c r="T11" s="2"/>
      <c r="U11" s="2"/>
      <c r="V11" s="2"/>
      <c r="W11" s="3"/>
      <c r="X11" s="3"/>
      <c r="Y11" s="3"/>
      <c r="Z11" s="2"/>
      <c r="AA11" s="2"/>
      <c r="AB11" s="2"/>
      <c r="AC11" s="2"/>
      <c r="AD11" s="3"/>
      <c r="AE11" s="3"/>
      <c r="AF11" s="3"/>
      <c r="AG11" s="3"/>
      <c r="AH11" s="3"/>
      <c r="AI11" s="2"/>
      <c r="AJ11" s="2"/>
      <c r="AK11" s="2"/>
      <c r="AL11" s="2"/>
      <c r="AM11" s="2"/>
      <c r="AN11" s="3"/>
      <c r="AO11" s="2"/>
      <c r="AP11" s="2"/>
      <c r="AQ11" s="2"/>
      <c r="AR11" s="2"/>
      <c r="AS11" s="2"/>
      <c r="AZ11" s="141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3:69" ht="15">
      <c r="C12" s="141"/>
      <c r="H12" s="3"/>
      <c r="I12" s="2"/>
      <c r="J12" s="2"/>
      <c r="K12" s="2"/>
      <c r="L12" s="2"/>
      <c r="M12" s="2"/>
      <c r="N12" s="3"/>
      <c r="O12" s="3"/>
      <c r="P12" s="2"/>
      <c r="Q12" s="3"/>
      <c r="R12" s="3"/>
      <c r="S12" s="3"/>
      <c r="T12" s="2"/>
      <c r="U12" s="2"/>
      <c r="V12" s="2"/>
      <c r="W12" s="3"/>
      <c r="X12" s="3"/>
      <c r="Y12" s="3"/>
      <c r="Z12" s="2"/>
      <c r="AA12" s="2"/>
      <c r="AB12" s="2"/>
      <c r="AC12" s="2"/>
      <c r="AD12" s="3"/>
      <c r="AE12" s="3"/>
      <c r="AF12" s="3"/>
      <c r="AG12" s="3"/>
      <c r="AH12" s="3"/>
      <c r="AI12" s="2"/>
      <c r="AJ12" s="2"/>
      <c r="AK12" s="2"/>
      <c r="AL12" s="2"/>
      <c r="AM12" s="2"/>
      <c r="AN12" s="3"/>
      <c r="AO12" s="2"/>
      <c r="AP12" s="2"/>
      <c r="AQ12" s="2"/>
      <c r="AR12" s="2"/>
      <c r="AS12" s="2"/>
      <c r="AZ12" s="141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3:69" ht="15">
      <c r="C13" s="141"/>
      <c r="H13" s="3"/>
      <c r="I13" s="2"/>
      <c r="J13" s="2"/>
      <c r="K13" s="2"/>
      <c r="L13" s="2"/>
      <c r="M13" s="2"/>
      <c r="N13" s="3"/>
      <c r="O13" s="3"/>
      <c r="P13" s="2"/>
      <c r="Q13" s="3"/>
      <c r="R13" s="3"/>
      <c r="S13" s="3"/>
      <c r="T13" s="2"/>
      <c r="U13" s="2"/>
      <c r="V13" s="2"/>
      <c r="W13" s="2"/>
      <c r="X13" s="2"/>
      <c r="Y13" s="3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2"/>
      <c r="AL13" s="3"/>
      <c r="AM13" s="3"/>
      <c r="AN13" s="3"/>
      <c r="AO13" s="2"/>
      <c r="AP13" s="2"/>
      <c r="AQ13" s="2"/>
      <c r="AR13" s="3"/>
      <c r="AS13" s="3"/>
      <c r="AZ13" s="141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3:69" ht="15.75" thickBot="1">
      <c r="C14" s="141"/>
      <c r="H14" s="3"/>
      <c r="I14" s="2"/>
      <c r="J14" s="3"/>
      <c r="K14" s="2"/>
      <c r="L14" s="3"/>
      <c r="M14" s="3"/>
      <c r="N14" s="3"/>
      <c r="O14" s="3"/>
      <c r="P14" s="2"/>
      <c r="Q14" s="3"/>
      <c r="R14" s="3"/>
      <c r="S14" s="3"/>
      <c r="T14" s="2"/>
      <c r="U14" s="2"/>
      <c r="V14" s="2"/>
      <c r="W14" s="2"/>
      <c r="X14" s="2"/>
      <c r="Y14" s="3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2"/>
      <c r="AL14" s="3"/>
      <c r="AM14" s="3"/>
      <c r="AN14" s="2"/>
      <c r="AO14" s="2"/>
      <c r="AP14" s="2"/>
      <c r="AQ14" s="2"/>
      <c r="AR14" s="3"/>
      <c r="AS14" s="3"/>
      <c r="AZ14" s="141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3:69" ht="15">
      <c r="C15" s="141"/>
      <c r="D15" s="35" t="s">
        <v>47</v>
      </c>
      <c r="E15" s="36" t="s">
        <v>11</v>
      </c>
      <c r="F15" s="36" t="s">
        <v>0</v>
      </c>
      <c r="G15" s="37" t="s">
        <v>33</v>
      </c>
      <c r="H15" s="3"/>
      <c r="I15" s="2"/>
      <c r="J15" s="3"/>
      <c r="K15" s="2"/>
      <c r="L15" s="3"/>
      <c r="M15" s="3"/>
      <c r="N15" s="2"/>
      <c r="O15" s="2"/>
      <c r="P15" s="2"/>
      <c r="Q15" s="3"/>
      <c r="R15" s="3"/>
      <c r="S15" s="3"/>
      <c r="T15" s="2"/>
      <c r="U15" s="3"/>
      <c r="V15" s="2"/>
      <c r="W15" s="2"/>
      <c r="X15" s="2"/>
      <c r="Y15" s="3"/>
      <c r="Z15" s="2"/>
      <c r="AA15" s="2"/>
      <c r="AB15" s="2"/>
      <c r="AC15" s="2"/>
      <c r="AD15" s="2"/>
      <c r="AE15" s="2"/>
      <c r="AF15" s="3"/>
      <c r="AG15" s="2"/>
      <c r="AH15" s="2"/>
      <c r="AI15" s="2"/>
      <c r="AJ15" s="3"/>
      <c r="AK15" s="2"/>
      <c r="AL15" s="3"/>
      <c r="AM15" s="3"/>
      <c r="AN15" s="2"/>
      <c r="AO15" s="2"/>
      <c r="AP15" s="2"/>
      <c r="AQ15" s="2"/>
      <c r="AR15" s="3"/>
      <c r="AS15" s="3"/>
      <c r="AZ15" s="14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3:69" ht="15">
      <c r="C16" s="141"/>
      <c r="D16" s="38">
        <v>1</v>
      </c>
      <c r="E16" s="4">
        <f>F16</f>
        <v>12.5</v>
      </c>
      <c r="F16" s="4">
        <v>12.5</v>
      </c>
      <c r="G16" s="39" t="s">
        <v>1</v>
      </c>
      <c r="H16" s="3"/>
      <c r="I16" s="2"/>
      <c r="J16" s="3"/>
      <c r="K16" s="2"/>
      <c r="L16" s="3"/>
      <c r="M16" s="3"/>
      <c r="N16" s="2"/>
      <c r="O16" s="2"/>
      <c r="P16" s="2"/>
      <c r="Q16" s="3"/>
      <c r="R16" s="3"/>
      <c r="S16" s="3"/>
      <c r="T16" s="2"/>
      <c r="U16" s="3"/>
      <c r="V16" s="3"/>
      <c r="W16" s="2"/>
      <c r="X16" s="3"/>
      <c r="Y16" s="3"/>
      <c r="Z16" s="2"/>
      <c r="AA16" s="2"/>
      <c r="AB16" s="2"/>
      <c r="AC16" s="2"/>
      <c r="AD16" s="2"/>
      <c r="AE16" s="2"/>
      <c r="AF16" s="3"/>
      <c r="AG16" s="2"/>
      <c r="AH16" s="2"/>
      <c r="AI16" s="2"/>
      <c r="AJ16" s="3"/>
      <c r="AK16" s="2"/>
      <c r="AL16" s="3"/>
      <c r="AM16" s="3"/>
      <c r="AN16" s="2"/>
      <c r="AO16" s="2"/>
      <c r="AP16" s="2"/>
      <c r="AQ16" s="2"/>
      <c r="AR16" s="3"/>
      <c r="AS16" s="3"/>
      <c r="AZ16" s="14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3:69" ht="15">
      <c r="C17" s="141"/>
      <c r="D17" s="38">
        <v>2</v>
      </c>
      <c r="E17" s="4">
        <f>E16+F17</f>
        <v>23.5</v>
      </c>
      <c r="F17" s="4">
        <v>11</v>
      </c>
      <c r="G17" s="39" t="s">
        <v>2</v>
      </c>
      <c r="H17" s="3"/>
      <c r="I17" s="2"/>
      <c r="J17" s="3"/>
      <c r="K17" s="2"/>
      <c r="L17" s="3"/>
      <c r="M17" s="2"/>
      <c r="N17" s="2"/>
      <c r="O17" s="2"/>
      <c r="P17" s="2"/>
      <c r="Q17" s="2"/>
      <c r="R17" s="2"/>
      <c r="S17" s="2"/>
      <c r="T17" s="2"/>
      <c r="U17" s="3"/>
      <c r="V17" s="3"/>
      <c r="W17" s="2"/>
      <c r="X17" s="3"/>
      <c r="Y17" s="3"/>
      <c r="Z17" s="2"/>
      <c r="AA17" s="2"/>
      <c r="AB17" s="2"/>
      <c r="AC17" s="2"/>
      <c r="AD17" s="2"/>
      <c r="AE17" s="2"/>
      <c r="AF17" s="3"/>
      <c r="AG17" s="2"/>
      <c r="AH17" s="2"/>
      <c r="AI17" s="2"/>
      <c r="AJ17" s="3"/>
      <c r="AK17" s="2"/>
      <c r="AL17" s="3"/>
      <c r="AM17" s="3"/>
      <c r="AN17" s="3"/>
      <c r="AO17" s="2"/>
      <c r="AP17" s="2"/>
      <c r="AQ17" s="2"/>
      <c r="AR17" s="3"/>
      <c r="AS17" s="3"/>
      <c r="AZ17" s="14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3:69" ht="15">
      <c r="C18" s="141"/>
      <c r="D18" s="38">
        <v>3</v>
      </c>
      <c r="E18" s="4">
        <f aca="true" t="shared" si="0" ref="E18:E25">E17+F18</f>
        <v>28.2</v>
      </c>
      <c r="F18" s="4">
        <v>4.7</v>
      </c>
      <c r="G18" s="39" t="s">
        <v>3</v>
      </c>
      <c r="H18" s="3"/>
      <c r="I18" s="2"/>
      <c r="J18" s="3"/>
      <c r="K18" s="2"/>
      <c r="L18" s="3"/>
      <c r="M18" s="2"/>
      <c r="N18" s="2"/>
      <c r="O18" s="2"/>
      <c r="P18" s="2"/>
      <c r="Q18" s="2"/>
      <c r="R18" s="2"/>
      <c r="S18" s="2"/>
      <c r="T18" s="2"/>
      <c r="U18" s="3"/>
      <c r="V18" s="3"/>
      <c r="W18" s="2"/>
      <c r="X18" s="2"/>
      <c r="Y18" s="2"/>
      <c r="Z18" s="2"/>
      <c r="AA18" s="2"/>
      <c r="AB18" s="2"/>
      <c r="AC18" s="2"/>
      <c r="AD18" s="2"/>
      <c r="AE18" s="2"/>
      <c r="AF18" s="3"/>
      <c r="AG18" s="3"/>
      <c r="AH18" s="2"/>
      <c r="AI18" s="2"/>
      <c r="AJ18" s="3"/>
      <c r="AK18" s="2"/>
      <c r="AL18" s="3"/>
      <c r="AM18" s="3"/>
      <c r="AN18" s="3"/>
      <c r="AO18" s="2"/>
      <c r="AP18" s="2"/>
      <c r="AQ18" s="2"/>
      <c r="AR18" s="3"/>
      <c r="AS18" s="3"/>
      <c r="AZ18" s="14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3:69" ht="15">
      <c r="C19" s="141"/>
      <c r="D19" s="38">
        <v>4</v>
      </c>
      <c r="E19" s="4">
        <f t="shared" si="0"/>
        <v>34.2</v>
      </c>
      <c r="F19" s="4">
        <v>6</v>
      </c>
      <c r="G19" s="40" t="s">
        <v>4</v>
      </c>
      <c r="H19" s="3"/>
      <c r="I19" s="2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3"/>
      <c r="AH19" s="2"/>
      <c r="AI19" s="2"/>
      <c r="AJ19" s="3"/>
      <c r="AK19" s="2"/>
      <c r="AL19" s="3"/>
      <c r="AM19" s="3"/>
      <c r="AN19" s="3"/>
      <c r="AO19" s="2"/>
      <c r="AP19" s="2"/>
      <c r="AQ19" s="2"/>
      <c r="AR19" s="3"/>
      <c r="AS19" s="3"/>
      <c r="AZ19" s="14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3:69" ht="15">
      <c r="C20" s="141"/>
      <c r="D20" s="38">
        <v>5</v>
      </c>
      <c r="E20" s="4">
        <f t="shared" si="0"/>
        <v>44.2</v>
      </c>
      <c r="F20" s="4">
        <v>10</v>
      </c>
      <c r="G20" s="39" t="s">
        <v>5</v>
      </c>
      <c r="H20" s="3"/>
      <c r="I20" s="2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  <c r="AG20" s="3"/>
      <c r="AH20" s="2"/>
      <c r="AI20" s="2"/>
      <c r="AJ20" s="3"/>
      <c r="AK20" s="2"/>
      <c r="AL20" s="3"/>
      <c r="AM20" s="3"/>
      <c r="AN20" s="3"/>
      <c r="AO20" s="2"/>
      <c r="AP20" s="2"/>
      <c r="AQ20" s="2"/>
      <c r="AR20" s="3"/>
      <c r="AS20" s="3"/>
      <c r="AZ20" s="14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3:69" ht="15">
      <c r="C21" s="141"/>
      <c r="D21" s="38">
        <v>6</v>
      </c>
      <c r="E21" s="4">
        <f t="shared" si="0"/>
        <v>51.2</v>
      </c>
      <c r="F21" s="4">
        <v>7</v>
      </c>
      <c r="G21" s="39" t="s">
        <v>6</v>
      </c>
      <c r="H21" s="3"/>
      <c r="I21" s="2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  <c r="AG21" s="2"/>
      <c r="AH21" s="2"/>
      <c r="AI21" s="2"/>
      <c r="AJ21" s="3"/>
      <c r="AK21" s="2"/>
      <c r="AL21" s="3"/>
      <c r="AM21" s="3"/>
      <c r="AN21" s="2"/>
      <c r="AO21" s="2"/>
      <c r="AP21" s="2"/>
      <c r="AQ21" s="2"/>
      <c r="AR21" s="3"/>
      <c r="AS21" s="3"/>
      <c r="AZ21" s="14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3:69" ht="15">
      <c r="C22" s="141"/>
      <c r="D22" s="38">
        <v>7</v>
      </c>
      <c r="E22" s="4">
        <f t="shared" si="0"/>
        <v>64.2</v>
      </c>
      <c r="F22" s="4">
        <v>13</v>
      </c>
      <c r="G22" s="39" t="s">
        <v>7</v>
      </c>
      <c r="H22" s="3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  <c r="AG22" s="2"/>
      <c r="AH22" s="2"/>
      <c r="AI22" s="2"/>
      <c r="AJ22" s="3"/>
      <c r="AK22" s="2"/>
      <c r="AL22" s="3"/>
      <c r="AM22" s="2"/>
      <c r="AN22" s="2"/>
      <c r="AO22" s="2"/>
      <c r="AP22" s="2"/>
      <c r="AQ22" s="2"/>
      <c r="AR22" s="3"/>
      <c r="AS22" s="3"/>
      <c r="AZ22" s="14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3:69" ht="15">
      <c r="C23" s="141"/>
      <c r="D23" s="38">
        <v>8</v>
      </c>
      <c r="E23" s="4">
        <f t="shared" si="0"/>
        <v>70.2</v>
      </c>
      <c r="F23" s="4">
        <v>6</v>
      </c>
      <c r="G23" s="40" t="s">
        <v>8</v>
      </c>
      <c r="H23" s="3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  <c r="AG23" s="2"/>
      <c r="AH23" s="2"/>
      <c r="AI23" s="2"/>
      <c r="AJ23" s="3"/>
      <c r="AK23" s="2"/>
      <c r="AL23" s="2"/>
      <c r="AM23" s="2"/>
      <c r="AN23" s="2"/>
      <c r="AO23" s="2"/>
      <c r="AP23" s="2"/>
      <c r="AQ23" s="2"/>
      <c r="AR23" s="3"/>
      <c r="AS23" s="3"/>
      <c r="AZ23" s="14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3:69" ht="15">
      <c r="C24" s="141"/>
      <c r="D24" s="38">
        <v>9</v>
      </c>
      <c r="E24" s="4">
        <f t="shared" si="0"/>
        <v>80.3</v>
      </c>
      <c r="F24" s="4">
        <v>10.1</v>
      </c>
      <c r="G24" s="39" t="s">
        <v>9</v>
      </c>
      <c r="H24" s="3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3"/>
      <c r="AZ24" s="14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3:69" ht="15.75" thickBot="1">
      <c r="C25" s="141"/>
      <c r="D25" s="41">
        <v>10</v>
      </c>
      <c r="E25" s="42">
        <f t="shared" si="0"/>
        <v>84.2</v>
      </c>
      <c r="F25" s="42">
        <v>3.9</v>
      </c>
      <c r="G25" s="43" t="s">
        <v>10</v>
      </c>
      <c r="H25" s="3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3"/>
      <c r="AZ25" s="14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3:69" ht="15">
      <c r="C26" s="141"/>
      <c r="H26" s="3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3"/>
      <c r="AZ26" s="14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3:69" ht="15">
      <c r="C27" s="141"/>
      <c r="H27" s="3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"/>
      <c r="AS27" s="3"/>
      <c r="AZ27" s="14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3:69" ht="15">
      <c r="C28" s="141"/>
      <c r="H28" s="3"/>
      <c r="I28" s="3"/>
      <c r="J28" s="3"/>
      <c r="K28" s="2"/>
      <c r="L28" s="3"/>
      <c r="M28" s="3"/>
      <c r="N28" s="2"/>
      <c r="O28" s="3"/>
      <c r="P28" s="3"/>
      <c r="Q28" s="3"/>
      <c r="R28" s="2"/>
      <c r="S28" s="2"/>
      <c r="T28" s="3"/>
      <c r="U28" s="3"/>
      <c r="V28" s="2"/>
      <c r="W28" s="2"/>
      <c r="X28" s="3"/>
      <c r="Y28" s="3"/>
      <c r="Z28" s="2"/>
      <c r="AA28" s="3"/>
      <c r="AB28" s="3"/>
      <c r="AC28" s="2"/>
      <c r="AD28" s="2"/>
      <c r="AE28" s="3"/>
      <c r="AF28" s="3"/>
      <c r="AG28" s="2"/>
      <c r="AH28" s="3"/>
      <c r="AI28" s="3"/>
      <c r="AJ28" s="2"/>
      <c r="AK28" s="2"/>
      <c r="AL28" s="3"/>
      <c r="AM28" s="3"/>
      <c r="AN28" s="3"/>
      <c r="AO28" s="2"/>
      <c r="AP28" s="2"/>
      <c r="AQ28" s="3"/>
      <c r="AR28" s="3"/>
      <c r="AS28" s="3"/>
      <c r="AZ28" s="14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3:69" ht="15">
      <c r="C29" s="141"/>
      <c r="H29" s="3"/>
      <c r="I29" s="3"/>
      <c r="J29" s="3"/>
      <c r="K29" s="2"/>
      <c r="L29" s="3"/>
      <c r="M29" s="3"/>
      <c r="N29" s="2"/>
      <c r="O29" s="3"/>
      <c r="P29" s="3"/>
      <c r="Q29" s="3"/>
      <c r="R29" s="2"/>
      <c r="S29" s="2"/>
      <c r="T29" s="3"/>
      <c r="U29" s="3"/>
      <c r="V29" s="2"/>
      <c r="W29" s="2"/>
      <c r="X29" s="3"/>
      <c r="Y29" s="3"/>
      <c r="Z29" s="2"/>
      <c r="AA29" s="3"/>
      <c r="AB29" s="3"/>
      <c r="AC29" s="2"/>
      <c r="AD29" s="2"/>
      <c r="AE29" s="3"/>
      <c r="AF29" s="3"/>
      <c r="AG29" s="2"/>
      <c r="AH29" s="3"/>
      <c r="AI29" s="3"/>
      <c r="AJ29" s="2"/>
      <c r="AK29" s="2"/>
      <c r="AL29" s="3"/>
      <c r="AM29" s="3"/>
      <c r="AN29" s="3"/>
      <c r="AO29" s="2"/>
      <c r="AP29" s="2"/>
      <c r="AQ29" s="3"/>
      <c r="AR29" s="3"/>
      <c r="AS29" s="3"/>
      <c r="AZ29" s="14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3:69" ht="15">
      <c r="C30" s="14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E30" s="3"/>
      <c r="AF30" s="3"/>
      <c r="AH30" s="3"/>
      <c r="AI30" s="3"/>
      <c r="AL30" s="3"/>
      <c r="AM30" s="3"/>
      <c r="AN30" s="3"/>
      <c r="AQ30" s="3"/>
      <c r="AR30" s="3"/>
      <c r="AS30" s="3"/>
      <c r="AZ30" s="14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3:69" ht="15">
      <c r="C31" s="141"/>
      <c r="H31" s="17" t="s">
        <v>34</v>
      </c>
      <c r="AZ31" s="14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3:69" ht="15">
      <c r="C32" s="141"/>
      <c r="H32" s="18"/>
      <c r="I32" s="1" t="s">
        <v>82</v>
      </c>
      <c r="AZ32" s="14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3:69" ht="15">
      <c r="C33" s="141"/>
      <c r="H33" s="17" t="s">
        <v>35</v>
      </c>
      <c r="AZ33" s="14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3:69" ht="15">
      <c r="C34" s="141"/>
      <c r="I34" s="1" t="s">
        <v>83</v>
      </c>
      <c r="AZ34" s="14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3:69" ht="15">
      <c r="C35" s="141"/>
      <c r="AZ35" s="14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3:69" ht="15.75" thickBot="1">
      <c r="C36" s="141"/>
      <c r="AZ36" s="14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3:69" ht="15.75" thickBot="1">
      <c r="C37" s="141"/>
      <c r="E37" s="60"/>
      <c r="F37" s="61"/>
      <c r="G37" s="62"/>
      <c r="H37" s="65" t="s">
        <v>48</v>
      </c>
      <c r="I37" s="61"/>
      <c r="J37" s="156" t="s">
        <v>49</v>
      </c>
      <c r="K37" s="157"/>
      <c r="L37" s="158"/>
      <c r="M37" s="61"/>
      <c r="N37" s="61"/>
      <c r="O37" s="156" t="s">
        <v>55</v>
      </c>
      <c r="P37" s="159"/>
      <c r="Q37" s="159"/>
      <c r="R37" s="160"/>
      <c r="S37" s="61"/>
      <c r="T37" s="61"/>
      <c r="U37" s="156" t="s">
        <v>50</v>
      </c>
      <c r="V37" s="157"/>
      <c r="W37" s="158"/>
      <c r="X37" s="66" t="s">
        <v>51</v>
      </c>
      <c r="Y37" s="63"/>
      <c r="Z37" s="63"/>
      <c r="AA37" s="156" t="s">
        <v>52</v>
      </c>
      <c r="AB37" s="157"/>
      <c r="AC37" s="158"/>
      <c r="AD37" s="61"/>
      <c r="AE37" s="156" t="s">
        <v>53</v>
      </c>
      <c r="AF37" s="157"/>
      <c r="AG37" s="158"/>
      <c r="AH37" s="61"/>
      <c r="AI37" s="156" t="s">
        <v>54</v>
      </c>
      <c r="AJ37" s="159"/>
      <c r="AK37" s="159"/>
      <c r="AL37" s="160"/>
      <c r="AM37" s="61"/>
      <c r="AN37" s="64"/>
      <c r="AZ37" s="14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3:69" ht="15.75" thickBot="1">
      <c r="C38" s="141"/>
      <c r="E38" s="21"/>
      <c r="F38" s="22" t="s">
        <v>23</v>
      </c>
      <c r="G38" s="23"/>
      <c r="H38" s="44" t="s">
        <v>38</v>
      </c>
      <c r="I38" s="22"/>
      <c r="J38" s="45"/>
      <c r="K38" s="22" t="s">
        <v>39</v>
      </c>
      <c r="L38" s="25"/>
      <c r="M38" s="24"/>
      <c r="N38" s="22"/>
      <c r="O38" s="45"/>
      <c r="P38" s="24"/>
      <c r="Q38" s="22" t="s">
        <v>40</v>
      </c>
      <c r="R38" s="25"/>
      <c r="S38" s="24"/>
      <c r="T38" s="24"/>
      <c r="U38" s="22"/>
      <c r="V38" s="22" t="s">
        <v>41</v>
      </c>
      <c r="W38" s="22"/>
      <c r="X38" s="22" t="s">
        <v>28</v>
      </c>
      <c r="Y38" s="24"/>
      <c r="Z38" s="24"/>
      <c r="AA38" s="22"/>
      <c r="AB38" s="22" t="s">
        <v>29</v>
      </c>
      <c r="AC38" s="22"/>
      <c r="AD38" s="24"/>
      <c r="AE38" s="24"/>
      <c r="AF38" s="22" t="s">
        <v>30</v>
      </c>
      <c r="AG38" s="24"/>
      <c r="AH38" s="22"/>
      <c r="AI38" s="152" t="s">
        <v>23</v>
      </c>
      <c r="AJ38" s="152"/>
      <c r="AK38" s="152"/>
      <c r="AL38" s="152"/>
      <c r="AM38" s="58"/>
      <c r="AN38" s="25"/>
      <c r="AZ38" s="14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3:69" ht="15.75" thickBot="1">
      <c r="C39" s="141"/>
      <c r="E39" s="46" t="s">
        <v>42</v>
      </c>
      <c r="F39" s="47">
        <v>1668</v>
      </c>
      <c r="G39" s="48"/>
      <c r="H39" s="55">
        <v>2010</v>
      </c>
      <c r="I39" s="47"/>
      <c r="J39" s="51"/>
      <c r="K39" s="52">
        <v>1610</v>
      </c>
      <c r="L39" s="53"/>
      <c r="M39" s="49"/>
      <c r="N39" s="47"/>
      <c r="O39" s="51"/>
      <c r="P39" s="54"/>
      <c r="Q39" s="52">
        <v>1511</v>
      </c>
      <c r="R39" s="53"/>
      <c r="S39" s="49"/>
      <c r="T39" s="49"/>
      <c r="U39" s="153">
        <v>2510</v>
      </c>
      <c r="V39" s="154"/>
      <c r="W39" s="155"/>
      <c r="X39" s="57">
        <v>1640</v>
      </c>
      <c r="Y39" s="49"/>
      <c r="Z39" s="49"/>
      <c r="AA39" s="153">
        <v>1570</v>
      </c>
      <c r="AB39" s="154"/>
      <c r="AC39" s="155"/>
      <c r="AD39" s="49"/>
      <c r="AE39" s="153">
        <v>1280</v>
      </c>
      <c r="AF39" s="154"/>
      <c r="AG39" s="155"/>
      <c r="AH39" s="47"/>
      <c r="AI39" s="153">
        <v>1668</v>
      </c>
      <c r="AJ39" s="154"/>
      <c r="AK39" s="154"/>
      <c r="AL39" s="155"/>
      <c r="AM39" s="8"/>
      <c r="AN39" s="50"/>
      <c r="AZ39" s="14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3:69" ht="15">
      <c r="C40" s="141"/>
      <c r="E40" s="28" t="s">
        <v>43</v>
      </c>
      <c r="F40" s="29"/>
      <c r="G40" s="59">
        <v>12.5</v>
      </c>
      <c r="H40" s="29"/>
      <c r="I40" s="59">
        <v>11</v>
      </c>
      <c r="J40" s="30"/>
      <c r="K40" s="29"/>
      <c r="L40" s="30"/>
      <c r="M40" s="30"/>
      <c r="N40" s="59">
        <v>4.7</v>
      </c>
      <c r="O40" s="30"/>
      <c r="P40" s="30"/>
      <c r="Q40" s="29"/>
      <c r="R40" s="30"/>
      <c r="S40" s="30"/>
      <c r="T40" s="146">
        <v>16</v>
      </c>
      <c r="U40" s="146"/>
      <c r="V40" s="29"/>
      <c r="W40" s="59">
        <v>7</v>
      </c>
      <c r="X40" s="29"/>
      <c r="Y40" s="30"/>
      <c r="Z40" s="146">
        <v>13</v>
      </c>
      <c r="AA40" s="146"/>
      <c r="AB40" s="29"/>
      <c r="AC40" s="146">
        <v>16.1</v>
      </c>
      <c r="AD40" s="146"/>
      <c r="AE40" s="30"/>
      <c r="AF40" s="29"/>
      <c r="AG40" s="30"/>
      <c r="AH40" s="59">
        <v>3.9</v>
      </c>
      <c r="AI40" s="30"/>
      <c r="AJ40" s="29"/>
      <c r="AK40" s="30"/>
      <c r="AL40" s="30"/>
      <c r="AM40" s="149">
        <f>SUM(F40:AJ40)</f>
        <v>84.20000000000002</v>
      </c>
      <c r="AN40" s="150"/>
      <c r="AZ40" s="14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3:69" ht="15">
      <c r="C41" s="141"/>
      <c r="E41" s="26" t="s">
        <v>44</v>
      </c>
      <c r="F41" s="27"/>
      <c r="G41" s="27">
        <v>810</v>
      </c>
      <c r="H41" s="27"/>
      <c r="I41" s="27">
        <v>321</v>
      </c>
      <c r="J41" s="8"/>
      <c r="K41" s="27"/>
      <c r="L41" s="8"/>
      <c r="M41" s="8"/>
      <c r="N41" s="27">
        <v>97</v>
      </c>
      <c r="O41" s="8"/>
      <c r="P41" s="8"/>
      <c r="Q41" s="27"/>
      <c r="R41" s="8"/>
      <c r="S41" s="8"/>
      <c r="T41" s="147">
        <v>1446</v>
      </c>
      <c r="U41" s="147"/>
      <c r="V41" s="27"/>
      <c r="W41" s="27">
        <v>0</v>
      </c>
      <c r="X41" s="27"/>
      <c r="Y41" s="8"/>
      <c r="Z41" s="147">
        <v>939</v>
      </c>
      <c r="AA41" s="147"/>
      <c r="AB41" s="27"/>
      <c r="AC41" s="148">
        <v>1009</v>
      </c>
      <c r="AD41" s="147"/>
      <c r="AE41" s="8"/>
      <c r="AF41" s="27"/>
      <c r="AG41" s="8"/>
      <c r="AH41" s="27">
        <v>570</v>
      </c>
      <c r="AI41" s="8"/>
      <c r="AJ41" s="27"/>
      <c r="AK41" s="8"/>
      <c r="AL41" s="8"/>
      <c r="AM41" s="147">
        <f>SUM(F41:AJ41)</f>
        <v>5192</v>
      </c>
      <c r="AN41" s="151"/>
      <c r="AZ41" s="14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3:69" ht="15.75" thickBot="1">
      <c r="C42" s="141"/>
      <c r="E42" s="26" t="s">
        <v>45</v>
      </c>
      <c r="F42" s="27"/>
      <c r="G42" s="27">
        <v>-470</v>
      </c>
      <c r="H42" s="27"/>
      <c r="I42" s="27">
        <v>-828</v>
      </c>
      <c r="J42" s="8"/>
      <c r="K42" s="27"/>
      <c r="L42" s="8"/>
      <c r="M42" s="8"/>
      <c r="N42" s="27">
        <v>-196</v>
      </c>
      <c r="O42" s="8"/>
      <c r="P42" s="8"/>
      <c r="Q42" s="27"/>
      <c r="R42" s="8"/>
      <c r="S42" s="8"/>
      <c r="T42" s="147">
        <v>-360</v>
      </c>
      <c r="U42" s="147"/>
      <c r="V42" s="27"/>
      <c r="W42" s="27">
        <v>-880</v>
      </c>
      <c r="X42" s="27"/>
      <c r="Y42" s="8"/>
      <c r="Z42" s="147">
        <v>-864</v>
      </c>
      <c r="AA42" s="147"/>
      <c r="AB42" s="27"/>
      <c r="AC42" s="147">
        <v>-667</v>
      </c>
      <c r="AD42" s="147"/>
      <c r="AE42" s="8"/>
      <c r="AF42" s="27"/>
      <c r="AG42" s="8"/>
      <c r="AH42" s="27">
        <v>-93</v>
      </c>
      <c r="AI42" s="8"/>
      <c r="AJ42" s="27"/>
      <c r="AK42" s="8"/>
      <c r="AL42" s="8"/>
      <c r="AM42" s="147">
        <f>SUM(F42:AJ42)</f>
        <v>-4358</v>
      </c>
      <c r="AN42" s="151"/>
      <c r="AZ42" s="14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3:69" ht="15.75" thickBot="1">
      <c r="C43" s="141"/>
      <c r="E43" s="31" t="s">
        <v>46</v>
      </c>
      <c r="F43" s="32"/>
      <c r="G43" s="32"/>
      <c r="H43" s="56">
        <f>G40</f>
        <v>12.5</v>
      </c>
      <c r="I43" s="32"/>
      <c r="J43" s="143">
        <f>H43+I40</f>
        <v>23.5</v>
      </c>
      <c r="K43" s="144"/>
      <c r="L43" s="145"/>
      <c r="M43" s="33"/>
      <c r="N43" s="32"/>
      <c r="O43" s="143">
        <f>J43+N40</f>
        <v>28.2</v>
      </c>
      <c r="P43" s="144"/>
      <c r="Q43" s="144"/>
      <c r="R43" s="145"/>
      <c r="S43" s="33"/>
      <c r="T43" s="33"/>
      <c r="U43" s="143">
        <f>O43+T40</f>
        <v>44.2</v>
      </c>
      <c r="V43" s="144"/>
      <c r="W43" s="145"/>
      <c r="X43" s="56">
        <f>U43+W40</f>
        <v>51.2</v>
      </c>
      <c r="Y43" s="33"/>
      <c r="Z43" s="33"/>
      <c r="AA43" s="143">
        <f>X43+Z40</f>
        <v>64.2</v>
      </c>
      <c r="AB43" s="144"/>
      <c r="AC43" s="145"/>
      <c r="AD43" s="33"/>
      <c r="AE43" s="143">
        <f>AA43+AC40</f>
        <v>80.30000000000001</v>
      </c>
      <c r="AF43" s="144"/>
      <c r="AG43" s="145"/>
      <c r="AH43" s="32"/>
      <c r="AI43" s="143">
        <f>AE43+AH40</f>
        <v>84.20000000000002</v>
      </c>
      <c r="AJ43" s="144"/>
      <c r="AK43" s="144"/>
      <c r="AL43" s="145"/>
      <c r="AM43" s="33"/>
      <c r="AN43" s="34"/>
      <c r="AZ43" s="14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3:69" ht="15">
      <c r="C44" s="141"/>
      <c r="AZ44" s="14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3:69" ht="15">
      <c r="C45" s="141"/>
      <c r="AZ45" s="14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3:69" ht="15">
      <c r="C46" s="141"/>
      <c r="E46" s="6" t="s">
        <v>36</v>
      </c>
      <c r="H46" s="18" t="s">
        <v>58</v>
      </c>
      <c r="AE46" s="17" t="s">
        <v>59</v>
      </c>
      <c r="AV46" s="18" t="s">
        <v>69</v>
      </c>
      <c r="AZ46" s="14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3:69" ht="15">
      <c r="C47" s="141"/>
      <c r="AZ47" s="14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3:56" ht="15">
      <c r="C48" s="141"/>
      <c r="E48" t="s">
        <v>84</v>
      </c>
      <c r="AZ48" s="141"/>
      <c r="BD48" t="s">
        <v>37</v>
      </c>
    </row>
    <row r="49" spans="3:56" ht="15">
      <c r="C49" s="141"/>
      <c r="F49" t="s">
        <v>85</v>
      </c>
      <c r="G49"/>
      <c r="AZ49" s="141"/>
      <c r="BD49" t="s">
        <v>31</v>
      </c>
    </row>
    <row r="50" spans="3:56" ht="15">
      <c r="C50" s="141"/>
      <c r="F50" t="s">
        <v>86</v>
      </c>
      <c r="G50"/>
      <c r="AZ50" s="141"/>
      <c r="BD50" t="s">
        <v>14</v>
      </c>
    </row>
    <row r="51" spans="3:56" ht="15">
      <c r="C51" s="141"/>
      <c r="E51" s="1" t="s">
        <v>60</v>
      </c>
      <c r="G51"/>
      <c r="AI51" s="18" t="s">
        <v>56</v>
      </c>
      <c r="AR51" s="18" t="s">
        <v>57</v>
      </c>
      <c r="AZ51" s="141"/>
      <c r="BD51" t="s">
        <v>15</v>
      </c>
    </row>
    <row r="52" spans="3:56" ht="15">
      <c r="C52" s="141"/>
      <c r="F52" t="s">
        <v>87</v>
      </c>
      <c r="G52"/>
      <c r="AZ52" s="141"/>
      <c r="BD52" t="s">
        <v>16</v>
      </c>
    </row>
    <row r="53" spans="3:56" ht="15">
      <c r="C53" s="141"/>
      <c r="E53" s="1" t="s">
        <v>61</v>
      </c>
      <c r="G53"/>
      <c r="AI53" s="18" t="s">
        <v>95</v>
      </c>
      <c r="AR53" s="18" t="s">
        <v>96</v>
      </c>
      <c r="AZ53" s="141"/>
      <c r="BD53" t="s">
        <v>17</v>
      </c>
    </row>
    <row r="54" spans="3:56" ht="15">
      <c r="C54" s="141"/>
      <c r="F54" t="s">
        <v>88</v>
      </c>
      <c r="G54"/>
      <c r="AZ54" s="141"/>
      <c r="BD54" t="s">
        <v>18</v>
      </c>
    </row>
    <row r="55" spans="3:56" ht="15">
      <c r="C55" s="141"/>
      <c r="E55" s="1" t="s">
        <v>71</v>
      </c>
      <c r="G55"/>
      <c r="AI55" s="18" t="s">
        <v>97</v>
      </c>
      <c r="AR55" s="18" t="s">
        <v>98</v>
      </c>
      <c r="AZ55" s="141"/>
      <c r="BD55" t="s">
        <v>19</v>
      </c>
    </row>
    <row r="56" spans="3:56" ht="15">
      <c r="C56" s="141"/>
      <c r="F56" t="s">
        <v>89</v>
      </c>
      <c r="G56"/>
      <c r="AZ56" s="141"/>
      <c r="BD56" t="s">
        <v>20</v>
      </c>
    </row>
    <row r="57" spans="3:56" ht="15">
      <c r="C57" s="141"/>
      <c r="E57" s="1" t="s">
        <v>62</v>
      </c>
      <c r="G57"/>
      <c r="AZ57" s="141"/>
      <c r="BD57" t="s">
        <v>21</v>
      </c>
    </row>
    <row r="58" spans="3:52" ht="15">
      <c r="C58" s="141"/>
      <c r="E58" s="1" t="s">
        <v>72</v>
      </c>
      <c r="G58"/>
      <c r="AI58" s="18" t="s">
        <v>99</v>
      </c>
      <c r="AR58" s="18" t="s">
        <v>100</v>
      </c>
      <c r="AZ58" s="141"/>
    </row>
    <row r="59" spans="3:58" ht="15">
      <c r="C59" s="141"/>
      <c r="F59" s="18" t="s">
        <v>63</v>
      </c>
      <c r="G59"/>
      <c r="H59" t="s">
        <v>64</v>
      </c>
      <c r="Y59" s="18" t="s">
        <v>67</v>
      </c>
      <c r="AZ59" s="141"/>
      <c r="BF59" s="1" t="s">
        <v>23</v>
      </c>
    </row>
    <row r="60" spans="3:52" ht="15">
      <c r="C60" s="141"/>
      <c r="F60" t="s">
        <v>90</v>
      </c>
      <c r="G60"/>
      <c r="AZ60" s="141"/>
    </row>
    <row r="61" spans="3:52" ht="15">
      <c r="C61" s="141"/>
      <c r="E61" s="1" t="s">
        <v>73</v>
      </c>
      <c r="G61"/>
      <c r="AI61" s="18" t="s">
        <v>101</v>
      </c>
      <c r="AR61" s="18" t="s">
        <v>102</v>
      </c>
      <c r="AZ61" s="141"/>
    </row>
    <row r="62" spans="3:52" ht="15">
      <c r="C62" s="141"/>
      <c r="F62" t="s">
        <v>65</v>
      </c>
      <c r="G62"/>
      <c r="AZ62" s="141"/>
    </row>
    <row r="63" spans="3:52" ht="15">
      <c r="C63" s="141"/>
      <c r="F63" t="s">
        <v>91</v>
      </c>
      <c r="G63"/>
      <c r="AZ63" s="141"/>
    </row>
    <row r="64" spans="3:52" ht="15">
      <c r="C64" s="141"/>
      <c r="E64" s="1" t="s">
        <v>74</v>
      </c>
      <c r="G64"/>
      <c r="AI64" s="18" t="s">
        <v>103</v>
      </c>
      <c r="AR64" s="18" t="s">
        <v>104</v>
      </c>
      <c r="AZ64" s="141"/>
    </row>
    <row r="65" spans="3:52" ht="15">
      <c r="C65" s="141"/>
      <c r="F65" s="18" t="s">
        <v>68</v>
      </c>
      <c r="H65" t="s">
        <v>70</v>
      </c>
      <c r="Y65" s="18" t="s">
        <v>77</v>
      </c>
      <c r="AZ65" s="141"/>
    </row>
    <row r="66" spans="3:52" ht="15">
      <c r="C66" s="141"/>
      <c r="F66" t="s">
        <v>92</v>
      </c>
      <c r="G66"/>
      <c r="AZ66" s="141"/>
    </row>
    <row r="67" spans="3:52" ht="15">
      <c r="C67" s="141"/>
      <c r="F67" t="s">
        <v>93</v>
      </c>
      <c r="G67"/>
      <c r="AZ67" s="141"/>
    </row>
    <row r="68" spans="3:52" ht="15">
      <c r="C68" s="141"/>
      <c r="E68" s="1" t="s">
        <v>66</v>
      </c>
      <c r="G68"/>
      <c r="AZ68" s="141"/>
    </row>
    <row r="69" spans="3:52" ht="15">
      <c r="C69" s="141"/>
      <c r="E69" s="1" t="s">
        <v>75</v>
      </c>
      <c r="G69"/>
      <c r="AI69" s="18" t="s">
        <v>105</v>
      </c>
      <c r="AR69" s="18" t="s">
        <v>106</v>
      </c>
      <c r="AZ69" s="141"/>
    </row>
    <row r="70" spans="3:52" ht="15">
      <c r="C70" s="141"/>
      <c r="F70" t="s">
        <v>21</v>
      </c>
      <c r="G70"/>
      <c r="AZ70" s="141"/>
    </row>
    <row r="71" spans="3:52" ht="15">
      <c r="C71" s="141"/>
      <c r="E71" s="1" t="s">
        <v>76</v>
      </c>
      <c r="G71"/>
      <c r="AI71" s="18" t="s">
        <v>107</v>
      </c>
      <c r="AR71" s="18" t="s">
        <v>108</v>
      </c>
      <c r="AZ71" s="141"/>
    </row>
    <row r="72" spans="3:52" ht="15">
      <c r="C72" s="141"/>
      <c r="D72" s="3"/>
      <c r="E72" t="s">
        <v>94</v>
      </c>
      <c r="G72"/>
      <c r="AW72" s="3"/>
      <c r="AX72" s="3"/>
      <c r="AY72" s="3"/>
      <c r="AZ72" s="141"/>
    </row>
    <row r="73" spans="3:52" ht="15">
      <c r="C73" s="14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141"/>
    </row>
    <row r="74" spans="3:52" ht="15">
      <c r="C74" s="14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141"/>
    </row>
    <row r="75" spans="3:58" ht="15.75" thickBot="1">
      <c r="C75" s="141"/>
      <c r="D75" s="3"/>
      <c r="E75" s="3"/>
      <c r="F75" s="3"/>
      <c r="G75" s="3"/>
      <c r="H75" s="3"/>
      <c r="M75" s="8"/>
      <c r="N75" s="140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140"/>
      <c r="AT75" s="99"/>
      <c r="AU75" s="99"/>
      <c r="AV75" s="99"/>
      <c r="AY75" s="3"/>
      <c r="AZ75" s="141"/>
      <c r="BF75" s="1" t="s">
        <v>24</v>
      </c>
    </row>
    <row r="76" spans="3:52" ht="15">
      <c r="C76" s="141"/>
      <c r="D76" s="35" t="s">
        <v>47</v>
      </c>
      <c r="E76" s="36" t="s">
        <v>11</v>
      </c>
      <c r="F76" s="36" t="s">
        <v>0</v>
      </c>
      <c r="G76" s="37" t="s">
        <v>33</v>
      </c>
      <c r="H76" s="3"/>
      <c r="I76" s="117" t="s">
        <v>151</v>
      </c>
      <c r="J76" s="112"/>
      <c r="K76" s="112"/>
      <c r="L76" s="112"/>
      <c r="M76" s="112"/>
      <c r="N76" s="126" t="s">
        <v>176</v>
      </c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6" t="s">
        <v>184</v>
      </c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6"/>
      <c r="AT76" s="127"/>
      <c r="AU76" s="127"/>
      <c r="AV76" s="127"/>
      <c r="AW76" s="127"/>
      <c r="AX76" s="128"/>
      <c r="AY76" s="3"/>
      <c r="AZ76" s="141"/>
    </row>
    <row r="77" spans="3:52" ht="15.75" thickBot="1">
      <c r="C77" s="141"/>
      <c r="D77" s="38">
        <v>1</v>
      </c>
      <c r="E77" s="4">
        <f>F77</f>
        <v>12.5</v>
      </c>
      <c r="F77" s="4">
        <v>12.5</v>
      </c>
      <c r="G77" s="39" t="s">
        <v>1</v>
      </c>
      <c r="H77" s="3"/>
      <c r="I77" s="122"/>
      <c r="J77" s="123"/>
      <c r="K77" s="123"/>
      <c r="L77" s="123"/>
      <c r="M77" s="123"/>
      <c r="N77" s="124" t="s">
        <v>185</v>
      </c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4" t="s">
        <v>175</v>
      </c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4"/>
      <c r="AT77" s="123"/>
      <c r="AU77" s="123"/>
      <c r="AV77" s="123"/>
      <c r="AW77" s="123"/>
      <c r="AX77" s="125"/>
      <c r="AY77" s="3"/>
      <c r="AZ77" s="141"/>
    </row>
    <row r="78" spans="3:52" ht="15">
      <c r="C78" s="141"/>
      <c r="D78" s="38">
        <v>2</v>
      </c>
      <c r="E78" s="4">
        <f>E77+F78</f>
        <v>23.5</v>
      </c>
      <c r="F78" s="4">
        <v>11</v>
      </c>
      <c r="G78" s="39" t="s">
        <v>2</v>
      </c>
      <c r="H78" s="3"/>
      <c r="I78" s="90" t="s">
        <v>152</v>
      </c>
      <c r="J78" s="91"/>
      <c r="K78" s="90" t="s">
        <v>158</v>
      </c>
      <c r="L78" s="112"/>
      <c r="M78" s="113"/>
      <c r="N78" s="112" t="s">
        <v>153</v>
      </c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8"/>
      <c r="AO78" s="112"/>
      <c r="AP78" s="118"/>
      <c r="AQ78" s="118"/>
      <c r="AR78" s="112"/>
      <c r="AS78" s="118"/>
      <c r="AT78" s="112"/>
      <c r="AU78" s="112"/>
      <c r="AV78" s="112"/>
      <c r="AW78" s="112"/>
      <c r="AX78" s="113"/>
      <c r="AY78" s="3"/>
      <c r="AZ78" s="141"/>
    </row>
    <row r="79" spans="3:52" ht="15">
      <c r="C79" s="141"/>
      <c r="D79" s="38">
        <v>3</v>
      </c>
      <c r="E79" s="4">
        <f aca="true" t="shared" si="1" ref="E79:E86">E78+F79</f>
        <v>28.2</v>
      </c>
      <c r="F79" s="4">
        <v>4.7</v>
      </c>
      <c r="G79" s="39" t="s">
        <v>3</v>
      </c>
      <c r="H79" s="3"/>
      <c r="I79" s="114" t="s">
        <v>154</v>
      </c>
      <c r="J79" s="116"/>
      <c r="K79" s="114" t="s">
        <v>159</v>
      </c>
      <c r="L79" s="99"/>
      <c r="M79" s="100"/>
      <c r="N79" s="99" t="s">
        <v>155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119"/>
      <c r="AO79" s="99"/>
      <c r="AP79" s="119"/>
      <c r="AQ79" s="119"/>
      <c r="AR79" s="99"/>
      <c r="AS79" s="119"/>
      <c r="AT79" s="99"/>
      <c r="AU79" s="99"/>
      <c r="AV79" s="99"/>
      <c r="AW79" s="99"/>
      <c r="AX79" s="100"/>
      <c r="AY79" s="3"/>
      <c r="AZ79" s="141"/>
    </row>
    <row r="80" spans="3:52" ht="15">
      <c r="C80" s="141"/>
      <c r="D80" s="38">
        <v>4</v>
      </c>
      <c r="E80" s="4">
        <f t="shared" si="1"/>
        <v>34.2</v>
      </c>
      <c r="F80" s="4">
        <v>6</v>
      </c>
      <c r="G80" s="40" t="s">
        <v>4</v>
      </c>
      <c r="H80" s="3"/>
      <c r="I80" s="114" t="s">
        <v>156</v>
      </c>
      <c r="J80" s="116"/>
      <c r="K80" s="114" t="s">
        <v>160</v>
      </c>
      <c r="L80" s="99"/>
      <c r="M80" s="100"/>
      <c r="N80" s="99" t="s">
        <v>157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119"/>
      <c r="AO80" s="99"/>
      <c r="AP80" s="119"/>
      <c r="AQ80" s="119"/>
      <c r="AR80" s="99"/>
      <c r="AS80" s="119"/>
      <c r="AT80" s="99"/>
      <c r="AU80" s="99"/>
      <c r="AV80" s="99"/>
      <c r="AW80" s="99"/>
      <c r="AX80" s="100"/>
      <c r="AY80" s="3"/>
      <c r="AZ80" s="141"/>
    </row>
    <row r="81" spans="3:52" ht="15">
      <c r="C81" s="141"/>
      <c r="D81" s="38">
        <v>5</v>
      </c>
      <c r="E81" s="4">
        <f t="shared" si="1"/>
        <v>44.2</v>
      </c>
      <c r="F81" s="4">
        <v>10</v>
      </c>
      <c r="G81" s="39" t="s">
        <v>5</v>
      </c>
      <c r="H81" s="3"/>
      <c r="I81" s="114" t="s">
        <v>161</v>
      </c>
      <c r="J81" s="116"/>
      <c r="K81" s="114" t="s">
        <v>177</v>
      </c>
      <c r="L81" s="99"/>
      <c r="M81" s="100"/>
      <c r="N81" s="99"/>
      <c r="O81" s="99"/>
      <c r="P81" s="99" t="s">
        <v>162</v>
      </c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3"/>
      <c r="AZ81" s="141"/>
    </row>
    <row r="82" spans="3:52" ht="15">
      <c r="C82" s="141"/>
      <c r="D82" s="38">
        <v>6</v>
      </c>
      <c r="E82" s="4">
        <f t="shared" si="1"/>
        <v>51.2</v>
      </c>
      <c r="F82" s="4">
        <v>7</v>
      </c>
      <c r="G82" s="39" t="s">
        <v>6</v>
      </c>
      <c r="H82" s="3"/>
      <c r="I82" s="114" t="s">
        <v>164</v>
      </c>
      <c r="J82" s="116"/>
      <c r="K82" s="114" t="s">
        <v>163</v>
      </c>
      <c r="L82" s="99"/>
      <c r="M82" s="100"/>
      <c r="N82" s="99" t="s">
        <v>167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119"/>
      <c r="AO82" s="99"/>
      <c r="AP82" s="119"/>
      <c r="AQ82" s="119"/>
      <c r="AR82" s="99"/>
      <c r="AS82" s="119"/>
      <c r="AT82" s="99"/>
      <c r="AU82" s="99"/>
      <c r="AV82" s="99"/>
      <c r="AW82" s="99"/>
      <c r="AX82" s="100"/>
      <c r="AY82" s="3"/>
      <c r="AZ82" s="141"/>
    </row>
    <row r="83" spans="3:52" ht="15">
      <c r="C83" s="141"/>
      <c r="D83" s="38">
        <v>7</v>
      </c>
      <c r="E83" s="4">
        <f t="shared" si="1"/>
        <v>64.2</v>
      </c>
      <c r="F83" s="4">
        <v>13</v>
      </c>
      <c r="G83" s="39" t="s">
        <v>7</v>
      </c>
      <c r="H83" s="3"/>
      <c r="I83" s="114" t="s">
        <v>165</v>
      </c>
      <c r="J83" s="116"/>
      <c r="K83" s="114" t="s">
        <v>158</v>
      </c>
      <c r="L83" s="99"/>
      <c r="M83" s="100"/>
      <c r="N83" s="99" t="s">
        <v>173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100"/>
      <c r="AY83" s="3"/>
      <c r="AZ83" s="141"/>
    </row>
    <row r="84" spans="3:52" ht="15">
      <c r="C84" s="141"/>
      <c r="D84" s="38">
        <v>8</v>
      </c>
      <c r="E84" s="4">
        <f t="shared" si="1"/>
        <v>70.2</v>
      </c>
      <c r="F84" s="4">
        <v>6</v>
      </c>
      <c r="G84" s="40" t="s">
        <v>8</v>
      </c>
      <c r="H84" s="3"/>
      <c r="I84" s="114" t="s">
        <v>166</v>
      </c>
      <c r="J84" s="116"/>
      <c r="K84" s="114" t="s">
        <v>159</v>
      </c>
      <c r="L84" s="99"/>
      <c r="M84" s="100"/>
      <c r="N84" s="99" t="s">
        <v>174</v>
      </c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100"/>
      <c r="AY84" s="3"/>
      <c r="AZ84" s="141"/>
    </row>
    <row r="85" spans="3:52" ht="15">
      <c r="C85" s="141"/>
      <c r="D85" s="38">
        <v>9</v>
      </c>
      <c r="E85" s="4">
        <f t="shared" si="1"/>
        <v>80.3</v>
      </c>
      <c r="F85" s="4">
        <v>10.1</v>
      </c>
      <c r="G85" s="39" t="s">
        <v>9</v>
      </c>
      <c r="H85" s="3"/>
      <c r="I85" s="114" t="s">
        <v>168</v>
      </c>
      <c r="J85" s="116"/>
      <c r="K85" s="114" t="s">
        <v>169</v>
      </c>
      <c r="L85" s="99"/>
      <c r="M85" s="100"/>
      <c r="N85" s="99"/>
      <c r="O85" s="99"/>
      <c r="P85" s="99" t="s">
        <v>170</v>
      </c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119"/>
      <c r="AO85" s="99"/>
      <c r="AP85" s="119"/>
      <c r="AQ85" s="119"/>
      <c r="AR85" s="99"/>
      <c r="AS85" s="119"/>
      <c r="AT85" s="99"/>
      <c r="AU85" s="99"/>
      <c r="AV85" s="99"/>
      <c r="AW85" s="99"/>
      <c r="AX85" s="100"/>
      <c r="AY85" s="3"/>
      <c r="AZ85" s="141"/>
    </row>
    <row r="86" spans="3:52" ht="15.75" thickBot="1">
      <c r="C86" s="141"/>
      <c r="D86" s="41">
        <v>10</v>
      </c>
      <c r="E86" s="42">
        <f t="shared" si="1"/>
        <v>84.2</v>
      </c>
      <c r="F86" s="42">
        <v>3.9</v>
      </c>
      <c r="G86" s="43" t="s">
        <v>10</v>
      </c>
      <c r="H86" s="3"/>
      <c r="I86" s="115" t="s">
        <v>171</v>
      </c>
      <c r="J86" s="102"/>
      <c r="K86" s="115" t="s">
        <v>172</v>
      </c>
      <c r="L86" s="101"/>
      <c r="M86" s="102"/>
      <c r="N86" s="101"/>
      <c r="O86" s="101"/>
      <c r="P86" s="101" t="s">
        <v>209</v>
      </c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20"/>
      <c r="AO86" s="101"/>
      <c r="AP86" s="121"/>
      <c r="AQ86" s="121"/>
      <c r="AR86" s="101"/>
      <c r="AS86" s="101"/>
      <c r="AT86" s="101"/>
      <c r="AU86" s="101"/>
      <c r="AV86" s="101"/>
      <c r="AW86" s="101"/>
      <c r="AX86" s="102"/>
      <c r="AY86" s="3"/>
      <c r="AZ86" s="141"/>
    </row>
    <row r="87" spans="3:52" ht="15"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2:54" ht="15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</row>
    <row r="89" spans="2:54" ht="15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</row>
    <row r="90" spans="2:54" ht="15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</row>
    <row r="91" spans="2:58" ht="15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F91" s="1" t="s">
        <v>25</v>
      </c>
    </row>
    <row r="92" spans="2:54" ht="15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</row>
    <row r="93" spans="2:54" ht="15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</row>
    <row r="94" spans="2:54" ht="15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</row>
    <row r="95" spans="2:54" ht="15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</row>
    <row r="96" spans="2:54" ht="15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</row>
    <row r="97" spans="2:54" ht="15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</row>
    <row r="98" spans="2:54" ht="15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</row>
    <row r="99" spans="2:54" ht="15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</row>
    <row r="100" spans="2:54" ht="1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</row>
    <row r="101" spans="2:54" ht="15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</row>
    <row r="102" spans="2:54" ht="15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</row>
    <row r="103" spans="2:54" ht="15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</row>
    <row r="104" spans="2:54" ht="15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</row>
    <row r="105" spans="3:52" ht="15">
      <c r="C105" s="20"/>
      <c r="D105" s="20"/>
      <c r="E105" s="20"/>
      <c r="F105" s="139" t="s">
        <v>189</v>
      </c>
      <c r="G105" s="20"/>
      <c r="H105" s="139"/>
      <c r="I105" s="20"/>
      <c r="J105" s="139" t="s">
        <v>190</v>
      </c>
      <c r="K105" s="20"/>
      <c r="L105" s="139"/>
      <c r="M105" s="20"/>
      <c r="N105" s="20"/>
      <c r="O105" s="20"/>
      <c r="P105" s="20"/>
      <c r="Q105" s="139" t="s">
        <v>188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138" t="s">
        <v>187</v>
      </c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</row>
    <row r="106" spans="3:52" ht="15.75" thickBot="1">
      <c r="C106" s="2"/>
      <c r="D106" s="2"/>
      <c r="E106" s="2"/>
      <c r="F106" s="2"/>
      <c r="G106" s="2"/>
      <c r="H106" s="2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</row>
    <row r="107" spans="3:58" ht="15">
      <c r="C107" s="2"/>
      <c r="D107" s="35" t="s">
        <v>47</v>
      </c>
      <c r="E107" s="36" t="s">
        <v>11</v>
      </c>
      <c r="F107" s="36" t="s">
        <v>0</v>
      </c>
      <c r="G107" s="37" t="s">
        <v>33</v>
      </c>
      <c r="H107" s="2"/>
      <c r="I107" s="108"/>
      <c r="J107" s="117" t="s">
        <v>151</v>
      </c>
      <c r="K107" s="112"/>
      <c r="L107" s="112"/>
      <c r="M107" s="112"/>
      <c r="N107" s="112"/>
      <c r="O107" s="126" t="s">
        <v>175</v>
      </c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6" t="s">
        <v>176</v>
      </c>
      <c r="AU107" s="127"/>
      <c r="AV107" s="127"/>
      <c r="AW107" s="127"/>
      <c r="AX107" s="127"/>
      <c r="AY107" s="128"/>
      <c r="AZ107" s="108"/>
      <c r="BF107" s="1" t="s">
        <v>26</v>
      </c>
    </row>
    <row r="108" spans="3:52" ht="15.75" thickBot="1">
      <c r="C108" s="2"/>
      <c r="D108" s="38">
        <v>1</v>
      </c>
      <c r="E108" s="4">
        <f>F108</f>
        <v>12.5</v>
      </c>
      <c r="F108" s="4">
        <v>12.5</v>
      </c>
      <c r="G108" s="39" t="s">
        <v>1</v>
      </c>
      <c r="H108" s="2"/>
      <c r="I108" s="108"/>
      <c r="J108" s="122"/>
      <c r="K108" s="123"/>
      <c r="L108" s="123"/>
      <c r="M108" s="123"/>
      <c r="N108" s="123"/>
      <c r="O108" s="124" t="s">
        <v>184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4" t="s">
        <v>185</v>
      </c>
      <c r="AU108" s="123"/>
      <c r="AV108" s="123"/>
      <c r="AW108" s="123"/>
      <c r="AX108" s="123"/>
      <c r="AY108" s="125"/>
      <c r="AZ108" s="108"/>
    </row>
    <row r="109" spans="3:52" ht="15">
      <c r="C109" s="2"/>
      <c r="D109" s="38">
        <v>2</v>
      </c>
      <c r="E109" s="4">
        <f>E108+F109</f>
        <v>23.5</v>
      </c>
      <c r="F109" s="4">
        <v>11</v>
      </c>
      <c r="G109" s="39" t="s">
        <v>2</v>
      </c>
      <c r="H109" s="2"/>
      <c r="I109" s="108"/>
      <c r="J109" s="90" t="s">
        <v>152</v>
      </c>
      <c r="K109" s="91"/>
      <c r="L109" s="90" t="s">
        <v>158</v>
      </c>
      <c r="M109" s="112"/>
      <c r="N109" s="113"/>
      <c r="O109" s="112" t="s">
        <v>153</v>
      </c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8" t="s">
        <v>178</v>
      </c>
      <c r="AP109" s="112"/>
      <c r="AQ109" s="118"/>
      <c r="AR109" s="118"/>
      <c r="AS109" s="112"/>
      <c r="AT109" s="118"/>
      <c r="AU109" s="112"/>
      <c r="AV109" s="112"/>
      <c r="AW109" s="112"/>
      <c r="AX109" s="112"/>
      <c r="AY109" s="113"/>
      <c r="AZ109" s="108"/>
    </row>
    <row r="110" spans="3:52" ht="15">
      <c r="C110" s="2"/>
      <c r="D110" s="38">
        <v>3</v>
      </c>
      <c r="E110" s="4">
        <f aca="true" t="shared" si="2" ref="E110:E117">E109+F110</f>
        <v>28.2</v>
      </c>
      <c r="F110" s="4">
        <v>4.7</v>
      </c>
      <c r="G110" s="39" t="s">
        <v>3</v>
      </c>
      <c r="H110" s="2"/>
      <c r="I110" s="108"/>
      <c r="J110" s="114" t="s">
        <v>154</v>
      </c>
      <c r="K110" s="116"/>
      <c r="L110" s="114" t="s">
        <v>159</v>
      </c>
      <c r="M110" s="99"/>
      <c r="N110" s="100"/>
      <c r="O110" s="99" t="s">
        <v>155</v>
      </c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119" t="s">
        <v>179</v>
      </c>
      <c r="AP110" s="99"/>
      <c r="AQ110" s="119"/>
      <c r="AR110" s="119"/>
      <c r="AS110" s="99"/>
      <c r="AT110" s="119"/>
      <c r="AU110" s="99"/>
      <c r="AV110" s="99"/>
      <c r="AW110" s="99"/>
      <c r="AX110" s="99"/>
      <c r="AY110" s="100"/>
      <c r="AZ110" s="108"/>
    </row>
    <row r="111" spans="3:52" ht="15">
      <c r="C111" s="2"/>
      <c r="D111" s="38">
        <v>4</v>
      </c>
      <c r="E111" s="4">
        <f t="shared" si="2"/>
        <v>34.2</v>
      </c>
      <c r="F111" s="4">
        <v>6</v>
      </c>
      <c r="G111" s="40" t="s">
        <v>4</v>
      </c>
      <c r="H111" s="2"/>
      <c r="I111" s="108"/>
      <c r="J111" s="114" t="s">
        <v>156</v>
      </c>
      <c r="K111" s="116"/>
      <c r="L111" s="114" t="s">
        <v>160</v>
      </c>
      <c r="M111" s="99"/>
      <c r="N111" s="100"/>
      <c r="O111" s="99" t="s">
        <v>157</v>
      </c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119" t="s">
        <v>181</v>
      </c>
      <c r="AP111" s="99"/>
      <c r="AQ111" s="119"/>
      <c r="AR111" s="119"/>
      <c r="AS111" s="99"/>
      <c r="AT111" s="119"/>
      <c r="AU111" s="99"/>
      <c r="AV111" s="99"/>
      <c r="AW111" s="99"/>
      <c r="AX111" s="99"/>
      <c r="AY111" s="100"/>
      <c r="AZ111" s="108"/>
    </row>
    <row r="112" spans="3:52" ht="15">
      <c r="C112" s="2"/>
      <c r="D112" s="38">
        <v>5</v>
      </c>
      <c r="E112" s="4">
        <f t="shared" si="2"/>
        <v>44.2</v>
      </c>
      <c r="F112" s="4">
        <v>10</v>
      </c>
      <c r="G112" s="39" t="s">
        <v>5</v>
      </c>
      <c r="H112" s="2"/>
      <c r="I112" s="108"/>
      <c r="J112" s="114" t="s">
        <v>161</v>
      </c>
      <c r="K112" s="116"/>
      <c r="L112" s="114" t="s">
        <v>177</v>
      </c>
      <c r="M112" s="99"/>
      <c r="N112" s="100"/>
      <c r="O112" s="99"/>
      <c r="P112" s="99"/>
      <c r="Q112" s="99" t="s">
        <v>162</v>
      </c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100"/>
      <c r="AZ112" s="108"/>
    </row>
    <row r="113" spans="3:52" ht="15">
      <c r="C113" s="2"/>
      <c r="D113" s="38">
        <v>6</v>
      </c>
      <c r="E113" s="4">
        <f t="shared" si="2"/>
        <v>51.2</v>
      </c>
      <c r="F113" s="4">
        <v>7</v>
      </c>
      <c r="G113" s="39" t="s">
        <v>6</v>
      </c>
      <c r="H113" s="2"/>
      <c r="I113" s="108"/>
      <c r="J113" s="114" t="s">
        <v>164</v>
      </c>
      <c r="K113" s="116"/>
      <c r="L113" s="114" t="s">
        <v>163</v>
      </c>
      <c r="M113" s="99"/>
      <c r="N113" s="100"/>
      <c r="O113" s="99" t="s">
        <v>167</v>
      </c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119" t="s">
        <v>180</v>
      </c>
      <c r="AP113" s="99"/>
      <c r="AQ113" s="119"/>
      <c r="AR113" s="119"/>
      <c r="AS113" s="99"/>
      <c r="AT113" s="119"/>
      <c r="AU113" s="99"/>
      <c r="AV113" s="99"/>
      <c r="AW113" s="99"/>
      <c r="AX113" s="99"/>
      <c r="AY113" s="100"/>
      <c r="AZ113" s="108"/>
    </row>
    <row r="114" spans="3:52" ht="15">
      <c r="C114" s="2"/>
      <c r="D114" s="38">
        <v>7</v>
      </c>
      <c r="E114" s="4">
        <f t="shared" si="2"/>
        <v>64.2</v>
      </c>
      <c r="F114" s="4">
        <v>13</v>
      </c>
      <c r="G114" s="39" t="s">
        <v>7</v>
      </c>
      <c r="H114" s="2"/>
      <c r="I114" s="108"/>
      <c r="J114" s="114" t="s">
        <v>165</v>
      </c>
      <c r="K114" s="116"/>
      <c r="L114" s="114" t="s">
        <v>158</v>
      </c>
      <c r="M114" s="99"/>
      <c r="N114" s="100"/>
      <c r="O114" s="99" t="s">
        <v>173</v>
      </c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100"/>
      <c r="AZ114" s="108"/>
    </row>
    <row r="115" spans="3:52" ht="15">
      <c r="C115" s="2"/>
      <c r="D115" s="38">
        <v>8</v>
      </c>
      <c r="E115" s="4">
        <f t="shared" si="2"/>
        <v>70.2</v>
      </c>
      <c r="F115" s="4">
        <v>6</v>
      </c>
      <c r="G115" s="40" t="s">
        <v>8</v>
      </c>
      <c r="H115" s="2"/>
      <c r="I115" s="108"/>
      <c r="J115" s="114" t="s">
        <v>166</v>
      </c>
      <c r="K115" s="116"/>
      <c r="L115" s="114" t="s">
        <v>159</v>
      </c>
      <c r="M115" s="99"/>
      <c r="N115" s="100"/>
      <c r="O115" s="99" t="s">
        <v>174</v>
      </c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100"/>
      <c r="AZ115" s="108"/>
    </row>
    <row r="116" spans="3:52" ht="15">
      <c r="C116" s="2"/>
      <c r="D116" s="38">
        <v>9</v>
      </c>
      <c r="E116" s="4">
        <f t="shared" si="2"/>
        <v>80.3</v>
      </c>
      <c r="F116" s="4">
        <v>10.1</v>
      </c>
      <c r="G116" s="39" t="s">
        <v>9</v>
      </c>
      <c r="H116" s="2"/>
      <c r="I116" s="108"/>
      <c r="J116" s="114" t="s">
        <v>168</v>
      </c>
      <c r="K116" s="116"/>
      <c r="L116" s="114" t="s">
        <v>169</v>
      </c>
      <c r="M116" s="99"/>
      <c r="N116" s="100"/>
      <c r="O116" s="99"/>
      <c r="P116" s="99"/>
      <c r="Q116" s="99" t="s">
        <v>170</v>
      </c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119" t="s">
        <v>182</v>
      </c>
      <c r="AP116" s="99"/>
      <c r="AQ116" s="119"/>
      <c r="AR116" s="119"/>
      <c r="AS116" s="99"/>
      <c r="AT116" s="119"/>
      <c r="AU116" s="99"/>
      <c r="AV116" s="99"/>
      <c r="AW116" s="99"/>
      <c r="AX116" s="99"/>
      <c r="AY116" s="100"/>
      <c r="AZ116" s="108"/>
    </row>
    <row r="117" spans="3:52" ht="15.75" thickBot="1">
      <c r="C117" s="2"/>
      <c r="D117" s="41">
        <v>10</v>
      </c>
      <c r="E117" s="42">
        <f t="shared" si="2"/>
        <v>84.2</v>
      </c>
      <c r="F117" s="42">
        <v>3.9</v>
      </c>
      <c r="G117" s="43" t="s">
        <v>10</v>
      </c>
      <c r="H117" s="2"/>
      <c r="I117" s="108"/>
      <c r="J117" s="115" t="s">
        <v>171</v>
      </c>
      <c r="K117" s="102"/>
      <c r="L117" s="115" t="s">
        <v>172</v>
      </c>
      <c r="M117" s="101"/>
      <c r="N117" s="102"/>
      <c r="O117" s="101"/>
      <c r="P117" s="101"/>
      <c r="Q117" s="101" t="s">
        <v>209</v>
      </c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20" t="s">
        <v>183</v>
      </c>
      <c r="AP117" s="101"/>
      <c r="AQ117" s="121"/>
      <c r="AR117" s="121"/>
      <c r="AS117" s="101"/>
      <c r="AT117" s="101"/>
      <c r="AU117" s="101"/>
      <c r="AV117" s="101"/>
      <c r="AW117" s="101"/>
      <c r="AX117" s="101"/>
      <c r="AY117" s="102"/>
      <c r="AZ117" s="108"/>
    </row>
    <row r="118" spans="3:52" ht="15.75" thickBot="1">
      <c r="C118" s="2"/>
      <c r="D118" s="109"/>
      <c r="E118" s="110"/>
      <c r="F118" s="110"/>
      <c r="G118" s="111"/>
      <c r="H118" s="2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</row>
    <row r="119" spans="3:52" ht="15.75" thickBot="1">
      <c r="C119" s="2"/>
      <c r="D119" s="2"/>
      <c r="E119" s="2"/>
      <c r="F119" s="2"/>
      <c r="G119" s="6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7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107"/>
      <c r="AZ119" s="2"/>
    </row>
    <row r="120" spans="3:52" ht="15.75" thickBot="1">
      <c r="C120" s="80"/>
      <c r="D120" s="81" t="s">
        <v>141</v>
      </c>
      <c r="E120" s="72"/>
      <c r="F120" s="72"/>
      <c r="G120" s="106" t="s">
        <v>186</v>
      </c>
      <c r="H120" s="106"/>
      <c r="I120" s="106"/>
      <c r="J120" s="106"/>
      <c r="K120" s="106"/>
      <c r="L120" s="106"/>
      <c r="M120" s="75"/>
      <c r="N120" s="174" t="s">
        <v>142</v>
      </c>
      <c r="O120" s="175"/>
      <c r="P120" s="75"/>
      <c r="Q120" s="74" t="s">
        <v>143</v>
      </c>
      <c r="R120" s="174" t="s">
        <v>149</v>
      </c>
      <c r="S120" s="175"/>
      <c r="T120" s="83" t="s">
        <v>145</v>
      </c>
      <c r="U120" s="85"/>
      <c r="V120" s="182" t="s">
        <v>148</v>
      </c>
      <c r="W120" s="183"/>
      <c r="X120" s="82" t="s">
        <v>147</v>
      </c>
      <c r="Y120" s="90" t="s">
        <v>146</v>
      </c>
      <c r="Z120" s="91"/>
      <c r="AA120" s="174" t="s">
        <v>144</v>
      </c>
      <c r="AB120" s="175"/>
      <c r="AC120" s="2"/>
      <c r="AD120" s="2"/>
      <c r="AE120" s="103" t="s">
        <v>150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5"/>
      <c r="AZ120" s="2"/>
    </row>
    <row r="121" spans="3:52" ht="15.75" thickBot="1">
      <c r="C121" s="80"/>
      <c r="D121" s="78"/>
      <c r="E121" s="58"/>
      <c r="F121" s="58"/>
      <c r="G121" s="79"/>
      <c r="H121" s="58"/>
      <c r="I121" s="58"/>
      <c r="J121" s="58"/>
      <c r="K121" s="58"/>
      <c r="L121" s="58"/>
      <c r="M121" s="58"/>
      <c r="N121" s="165">
        <f>SUM(N122:N130)</f>
        <v>0.6861111111111111</v>
      </c>
      <c r="O121" s="166"/>
      <c r="P121" s="58"/>
      <c r="Q121" s="137">
        <f>SUM(Q122:Q130)</f>
        <v>0.07013888888888889</v>
      </c>
      <c r="R121" s="161"/>
      <c r="S121" s="162"/>
      <c r="T121" s="86"/>
      <c r="U121" s="87"/>
      <c r="V121" s="92"/>
      <c r="W121" s="98"/>
      <c r="X121" s="84"/>
      <c r="Y121" s="92"/>
      <c r="Z121" s="93"/>
      <c r="AA121" s="173"/>
      <c r="AB121" s="173"/>
      <c r="AC121" s="2"/>
      <c r="AD121" s="2"/>
      <c r="AE121" s="129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1"/>
      <c r="AZ121" s="2"/>
    </row>
    <row r="122" spans="3:52" ht="16.5">
      <c r="C122" s="80"/>
      <c r="D122" s="69" t="s">
        <v>23</v>
      </c>
      <c r="E122" s="8"/>
      <c r="F122" s="130" t="str">
        <f>CONCATENATE(TEXT(R122,"HH:MM"))</f>
        <v>03:00</v>
      </c>
      <c r="G122" s="132"/>
      <c r="H122" s="130"/>
      <c r="I122" s="130"/>
      <c r="J122" s="130"/>
      <c r="K122" s="130"/>
      <c r="L122" s="130"/>
      <c r="M122" s="76"/>
      <c r="N122" s="167"/>
      <c r="O122" s="167"/>
      <c r="P122" s="76"/>
      <c r="Q122" s="95"/>
      <c r="R122" s="176">
        <v>0.125</v>
      </c>
      <c r="S122" s="177"/>
      <c r="T122" s="26" t="s">
        <v>109</v>
      </c>
      <c r="U122" s="88"/>
      <c r="V122" s="184"/>
      <c r="W122" s="185"/>
      <c r="X122" s="96"/>
      <c r="Y122" s="26" t="s">
        <v>109</v>
      </c>
      <c r="Z122" s="88"/>
      <c r="AA122" s="172">
        <v>0</v>
      </c>
      <c r="AB122" s="172"/>
      <c r="AC122" s="2"/>
      <c r="AD122" s="2"/>
      <c r="AE122" s="129" t="str">
        <f>CONCATENATE("Sortida de ",D122," a les ",TEXT(R122,"HH:MM"))</f>
        <v>Sortida de Lluís Estasen a les 03:00</v>
      </c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1"/>
      <c r="AZ122" s="2"/>
    </row>
    <row r="123" spans="3:58" ht="16.5">
      <c r="C123" s="80">
        <v>1</v>
      </c>
      <c r="D123" s="69" t="s">
        <v>38</v>
      </c>
      <c r="E123" s="8"/>
      <c r="F123" s="130" t="str">
        <f>CONCATENATE(TEXT(R123,"HH:MM")," (",TEXT(Q123,"MM")," min avituallament)")</f>
        <v>05:08 (01 min avituallament)</v>
      </c>
      <c r="G123" s="132"/>
      <c r="H123" s="130"/>
      <c r="I123" s="130"/>
      <c r="J123" s="130"/>
      <c r="K123" s="130"/>
      <c r="L123" s="130"/>
      <c r="M123" s="76"/>
      <c r="N123" s="168">
        <v>0.08888888888888889</v>
      </c>
      <c r="O123" s="168"/>
      <c r="P123" s="76"/>
      <c r="Q123" s="97">
        <v>0.0006944444444444445</v>
      </c>
      <c r="R123" s="163">
        <f>R122+N123</f>
        <v>0.2138888888888889</v>
      </c>
      <c r="S123" s="164"/>
      <c r="T123" s="26" t="s">
        <v>110</v>
      </c>
      <c r="U123" s="88"/>
      <c r="V123" s="178" t="s">
        <v>111</v>
      </c>
      <c r="W123" s="179"/>
      <c r="X123" s="73" t="s">
        <v>112</v>
      </c>
      <c r="Y123" s="26" t="s">
        <v>110</v>
      </c>
      <c r="Z123" s="88"/>
      <c r="AA123" s="172">
        <f>N123</f>
        <v>0.08888888888888889</v>
      </c>
      <c r="AB123" s="172"/>
      <c r="AC123" s="2"/>
      <c r="AD123" s="2"/>
      <c r="AE123" s="129" t="str">
        <f aca="true" t="shared" si="3" ref="AE123:AE129">CONCATENATE("Arribada a ",D123," després de ",T123," en ",TEXT(N123,"HH:MM")," són les ",TEXT(R123,"HH:MM")," portem ",Y123," i ",TEXT(AA123,"HH:MM")," avituallem ",TEXT(Q123,"HH:MM")," i seguim")</f>
        <v>Arribada a Prats d'Aguiló després de 12,5K en 02:08 són les 05:08 portem 12,5K i 02:08 avituallem 00:01 i seguim</v>
      </c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1"/>
      <c r="AZ123" s="2"/>
      <c r="BF123" s="1" t="s">
        <v>27</v>
      </c>
    </row>
    <row r="124" spans="3:52" ht="15">
      <c r="C124" s="80">
        <v>2</v>
      </c>
      <c r="D124" s="69" t="s">
        <v>39</v>
      </c>
      <c r="E124" s="8"/>
      <c r="F124" s="130" t="str">
        <f>CONCATENATE(TEXT(R124,"HH:MM")," (",TEXT(Q124,"MM")," min avituallament; desà roba nit/frontal; fruita)")</f>
        <v>07:03 (01 min avituallament; desà roba nit/frontal; fruita)</v>
      </c>
      <c r="G124" s="132"/>
      <c r="H124" s="130"/>
      <c r="I124" s="130"/>
      <c r="J124" s="130"/>
      <c r="K124" s="130"/>
      <c r="L124" s="130"/>
      <c r="M124" s="76"/>
      <c r="N124" s="168">
        <v>0.07916666666666666</v>
      </c>
      <c r="O124" s="168"/>
      <c r="P124" s="76"/>
      <c r="Q124" s="97">
        <v>0.0006944444444444445</v>
      </c>
      <c r="R124" s="163">
        <f aca="true" t="shared" si="4" ref="R124:R130">R123+N124+Q123</f>
        <v>0.29375</v>
      </c>
      <c r="S124" s="164"/>
      <c r="T124" s="26" t="s">
        <v>113</v>
      </c>
      <c r="U124" s="88"/>
      <c r="V124" s="178" t="s">
        <v>114</v>
      </c>
      <c r="W124" s="179"/>
      <c r="X124" s="73" t="s">
        <v>115</v>
      </c>
      <c r="Y124" s="26" t="s">
        <v>116</v>
      </c>
      <c r="Z124" s="88"/>
      <c r="AA124" s="172">
        <f aca="true" t="shared" si="5" ref="AA124:AA130">N124+Q123+AA123</f>
        <v>0.16875</v>
      </c>
      <c r="AB124" s="172"/>
      <c r="AC124" s="2"/>
      <c r="AD124" s="2"/>
      <c r="AE124" s="129" t="str">
        <f t="shared" si="3"/>
        <v>Arribada a Cortals d'Ingla després de 11K en 01:54 són les 07:03 portem 23,5K i 04:03 avituallem 00:01 i seguim</v>
      </c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1"/>
      <c r="AZ124" s="2"/>
    </row>
    <row r="125" spans="3:52" ht="15">
      <c r="C125" s="80">
        <v>3</v>
      </c>
      <c r="D125" s="69" t="s">
        <v>40</v>
      </c>
      <c r="E125" s="8"/>
      <c r="F125" s="130" t="str">
        <f>CONCATENATE(TEXT(R125,"HH:MM")," (",TEXT(Q125,"MM")," min avituallament; tabulé)")</f>
        <v>07:49 (01 min avituallament; tabulé)</v>
      </c>
      <c r="G125" s="132"/>
      <c r="H125" s="130"/>
      <c r="I125" s="130"/>
      <c r="J125" s="130"/>
      <c r="K125" s="130"/>
      <c r="L125" s="130"/>
      <c r="M125" s="76"/>
      <c r="N125" s="168">
        <v>0.03125</v>
      </c>
      <c r="O125" s="168"/>
      <c r="P125" s="76"/>
      <c r="Q125" s="97">
        <v>0.010416666666666666</v>
      </c>
      <c r="R125" s="163">
        <f t="shared" si="4"/>
        <v>0.32569444444444445</v>
      </c>
      <c r="S125" s="164"/>
      <c r="T125" s="26" t="s">
        <v>117</v>
      </c>
      <c r="U125" s="88"/>
      <c r="V125" s="178" t="s">
        <v>118</v>
      </c>
      <c r="W125" s="179"/>
      <c r="X125" s="73" t="s">
        <v>119</v>
      </c>
      <c r="Y125" s="26" t="s">
        <v>120</v>
      </c>
      <c r="Z125" s="88"/>
      <c r="AA125" s="172">
        <f t="shared" si="5"/>
        <v>0.20069444444444445</v>
      </c>
      <c r="AB125" s="172"/>
      <c r="AC125" s="2"/>
      <c r="AD125" s="2"/>
      <c r="AE125" s="129" t="str">
        <f t="shared" si="3"/>
        <v>Arribada a Serrat Esposes després de 4,7K en 00:45 són les 07:49 portem 28,2K i 04:49 avituallem 00:15 i seguim</v>
      </c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1"/>
      <c r="AZ125" s="2"/>
    </row>
    <row r="126" spans="3:52" ht="15">
      <c r="C126" s="80">
        <v>5</v>
      </c>
      <c r="D126" s="69" t="s">
        <v>41</v>
      </c>
      <c r="E126" s="8"/>
      <c r="F126" s="130" t="str">
        <f>CONCATENATE(TEXT(R126,"HH:MM")," (",TEXT(Q126,"MM")," min avituallament; canvi samarreta/mitjons)")</f>
        <v>11:35 (01 min avituallament; canvi samarreta/mitjons)</v>
      </c>
      <c r="G126" s="132"/>
      <c r="H126" s="130"/>
      <c r="I126" s="130"/>
      <c r="J126" s="130"/>
      <c r="K126" s="130"/>
      <c r="L126" s="130"/>
      <c r="M126" s="76"/>
      <c r="N126" s="168">
        <v>0.14652777777777778</v>
      </c>
      <c r="O126" s="168"/>
      <c r="P126" s="76"/>
      <c r="Q126" s="97">
        <v>0.025694444444444447</v>
      </c>
      <c r="R126" s="163">
        <f t="shared" si="4"/>
        <v>0.4826388888888889</v>
      </c>
      <c r="S126" s="164"/>
      <c r="T126" s="26" t="s">
        <v>121</v>
      </c>
      <c r="U126" s="88"/>
      <c r="V126" s="178" t="s">
        <v>122</v>
      </c>
      <c r="W126" s="179"/>
      <c r="X126" s="73" t="s">
        <v>123</v>
      </c>
      <c r="Y126" s="26" t="s">
        <v>124</v>
      </c>
      <c r="Z126" s="88"/>
      <c r="AA126" s="172">
        <f t="shared" si="5"/>
        <v>0.3576388888888889</v>
      </c>
      <c r="AB126" s="172"/>
      <c r="AC126" s="2"/>
      <c r="AD126" s="2"/>
      <c r="AE126" s="129" t="str">
        <f t="shared" si="3"/>
        <v>Arribada a Niu de l'Aliga després de 16K en 03:31 són les 11:35 portem 44,2K i 08:35 avituallem 00:37 i seguim</v>
      </c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1"/>
      <c r="AZ126" s="2"/>
    </row>
    <row r="127" spans="3:52" ht="15">
      <c r="C127" s="80">
        <v>6</v>
      </c>
      <c r="D127" s="69" t="s">
        <v>28</v>
      </c>
      <c r="E127" s="8"/>
      <c r="F127" s="130" t="str">
        <f>CONCATENATE(TEXT(R127,"HH:MM")," (",TEXT(Q127,"MM")," min avituallament)")</f>
        <v>13:16 (01 min avituallament)</v>
      </c>
      <c r="G127" s="132"/>
      <c r="H127" s="130"/>
      <c r="I127" s="130"/>
      <c r="J127" s="130"/>
      <c r="K127" s="130"/>
      <c r="L127" s="130"/>
      <c r="M127" s="76"/>
      <c r="N127" s="168">
        <v>0.044444444444444446</v>
      </c>
      <c r="O127" s="168"/>
      <c r="P127" s="76"/>
      <c r="Q127" s="97">
        <v>0.010416666666666666</v>
      </c>
      <c r="R127" s="163">
        <f t="shared" si="4"/>
        <v>0.5527777777777778</v>
      </c>
      <c r="S127" s="164"/>
      <c r="T127" s="26" t="s">
        <v>125</v>
      </c>
      <c r="U127" s="88"/>
      <c r="V127" s="178" t="s">
        <v>126</v>
      </c>
      <c r="W127" s="179"/>
      <c r="X127" s="73" t="s">
        <v>127</v>
      </c>
      <c r="Y127" s="26" t="s">
        <v>128</v>
      </c>
      <c r="Z127" s="88"/>
      <c r="AA127" s="172">
        <f t="shared" si="5"/>
        <v>0.4277777777777778</v>
      </c>
      <c r="AB127" s="172"/>
      <c r="AC127" s="2"/>
      <c r="AD127" s="2"/>
      <c r="AE127" s="129" t="str">
        <f t="shared" si="3"/>
        <v>Arribada a Rebost després de 7K en 01:04 són les 13:16 portem 51,2K i 10:16 avituallem 00:15 i seguim</v>
      </c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1"/>
      <c r="AZ127" s="2"/>
    </row>
    <row r="128" spans="3:52" ht="15">
      <c r="C128" s="80">
        <v>7</v>
      </c>
      <c r="D128" s="69" t="s">
        <v>29</v>
      </c>
      <c r="E128" s="8"/>
      <c r="F128" s="130" t="str">
        <f>CONCATENATE(TEXT(R128,"HH:MM")," (",TEXT(Q128,"MM")," min avituallament; apunt canvi roba nit/frontal)")</f>
        <v>16:09 (01 min avituallament; apunt canvi roba nit/frontal)</v>
      </c>
      <c r="G128" s="132"/>
      <c r="H128" s="130"/>
      <c r="I128" s="130"/>
      <c r="J128" s="130"/>
      <c r="K128" s="130"/>
      <c r="L128" s="130"/>
      <c r="M128" s="76"/>
      <c r="N128" s="168">
        <v>0.10972222222222222</v>
      </c>
      <c r="O128" s="168"/>
      <c r="P128" s="76"/>
      <c r="Q128" s="97">
        <v>0.02152777777777778</v>
      </c>
      <c r="R128" s="163">
        <f t="shared" si="4"/>
        <v>0.6729166666666667</v>
      </c>
      <c r="S128" s="164"/>
      <c r="T128" s="26" t="s">
        <v>129</v>
      </c>
      <c r="U128" s="88"/>
      <c r="V128" s="178" t="s">
        <v>130</v>
      </c>
      <c r="W128" s="179"/>
      <c r="X128" s="73" t="s">
        <v>131</v>
      </c>
      <c r="Y128" s="26" t="s">
        <v>132</v>
      </c>
      <c r="Z128" s="88"/>
      <c r="AA128" s="172">
        <f t="shared" si="5"/>
        <v>0.5479166666666667</v>
      </c>
      <c r="AB128" s="172"/>
      <c r="AC128" s="2"/>
      <c r="AD128" s="2"/>
      <c r="AE128" s="129" t="str">
        <f t="shared" si="3"/>
        <v>Arribada a Sant Jordi després de 13K en 02:38 són les 16:09 portem 64,2K i 13:09 avituallem 00:31 i seguim</v>
      </c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1"/>
      <c r="AZ128" s="2"/>
    </row>
    <row r="129" spans="3:52" ht="15">
      <c r="C129" s="80">
        <v>9</v>
      </c>
      <c r="D129" s="69" t="s">
        <v>30</v>
      </c>
      <c r="E129" s="8"/>
      <c r="F129" s="130" t="str">
        <f>CONCATENATE(TEXT(R129,"HH:MM")," (",TEXT(Q129,"MM")," min avituallament)")</f>
        <v>19:53 (01 min avituallament)</v>
      </c>
      <c r="G129" s="132"/>
      <c r="H129" s="130"/>
      <c r="I129" s="130"/>
      <c r="J129" s="130"/>
      <c r="K129" s="130"/>
      <c r="L129" s="130"/>
      <c r="M129" s="76"/>
      <c r="N129" s="168">
        <v>0.13402777777777777</v>
      </c>
      <c r="O129" s="168"/>
      <c r="P129" s="76"/>
      <c r="Q129" s="97">
        <v>0.0006944444444444445</v>
      </c>
      <c r="R129" s="163">
        <f t="shared" si="4"/>
        <v>0.8284722222222223</v>
      </c>
      <c r="S129" s="164"/>
      <c r="T129" s="26" t="s">
        <v>133</v>
      </c>
      <c r="U129" s="88"/>
      <c r="V129" s="178" t="s">
        <v>134</v>
      </c>
      <c r="W129" s="179"/>
      <c r="X129" s="73" t="s">
        <v>135</v>
      </c>
      <c r="Y129" s="26" t="s">
        <v>136</v>
      </c>
      <c r="Z129" s="88"/>
      <c r="AA129" s="172">
        <f t="shared" si="5"/>
        <v>0.7034722222222223</v>
      </c>
      <c r="AB129" s="172"/>
      <c r="AC129" s="2"/>
      <c r="AD129" s="2"/>
      <c r="AE129" s="129" t="str">
        <f t="shared" si="3"/>
        <v>Arribada a Gresolet després de 16,1K en 03:13 són les 19:53 portem 80,3K i 16:53 avituallem 00:01 i seguim</v>
      </c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1"/>
      <c r="AZ129" s="2"/>
    </row>
    <row r="130" spans="3:52" ht="15.75" thickBot="1">
      <c r="C130" s="80">
        <v>10</v>
      </c>
      <c r="D130" s="70" t="s">
        <v>23</v>
      </c>
      <c r="E130" s="11"/>
      <c r="F130" s="130" t="str">
        <f>CONCATENATE(TEXT(R130,"HH:MM"))</f>
        <v>21:09</v>
      </c>
      <c r="G130" s="133"/>
      <c r="H130" s="134"/>
      <c r="I130" s="134"/>
      <c r="J130" s="134"/>
      <c r="K130" s="134"/>
      <c r="L130" s="134"/>
      <c r="M130" s="77"/>
      <c r="N130" s="169">
        <v>0.052083333333333336</v>
      </c>
      <c r="O130" s="169"/>
      <c r="P130" s="77"/>
      <c r="Q130" s="94"/>
      <c r="R130" s="170">
        <f t="shared" si="4"/>
        <v>0.8812500000000001</v>
      </c>
      <c r="S130" s="171"/>
      <c r="T130" s="71" t="s">
        <v>137</v>
      </c>
      <c r="U130" s="89"/>
      <c r="V130" s="180" t="s">
        <v>138</v>
      </c>
      <c r="W130" s="181"/>
      <c r="X130" s="73" t="s">
        <v>139</v>
      </c>
      <c r="Y130" s="71" t="s">
        <v>140</v>
      </c>
      <c r="Z130" s="89"/>
      <c r="AA130" s="172">
        <f t="shared" si="5"/>
        <v>0.7562500000000001</v>
      </c>
      <c r="AB130" s="172"/>
      <c r="AC130" s="2"/>
      <c r="AD130" s="2"/>
      <c r="AE130" s="129" t="str">
        <f>CONCATENATE("Arribada a ",D130," després de ",T130," en ",TEXT(N130,"HH:MM")," són les ",TEXT(R130,"HH:MM")," portem ",Y130," i ",TEXT(AA130,"HH:MM")," i HEM ARRIBAT!!!!")</f>
        <v>Arribada a Lluís Estasen després de 3,9K en 01:15 són les 21:09 portem 84,2K i 18:09 i HEM ARRIBAT!!!!</v>
      </c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1"/>
      <c r="AZ130" s="2"/>
    </row>
    <row r="131" spans="3:52" ht="15.75" thickBot="1">
      <c r="C131" s="8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35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6"/>
      <c r="AZ131" s="2"/>
    </row>
    <row r="132" spans="3:52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3:52" ht="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</row>
    <row r="134" spans="3:52" ht="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</row>
    <row r="135" spans="3:52" ht="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</row>
    <row r="136" spans="3:52" ht="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</row>
    <row r="137" spans="3:52" ht="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</row>
    <row r="138" spans="3:52" ht="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</row>
    <row r="139" spans="3:58" ht="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F139" s="1" t="s">
        <v>28</v>
      </c>
    </row>
    <row r="140" spans="3:52" ht="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</row>
    <row r="141" spans="3:52" ht="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</row>
    <row r="142" spans="3:52" ht="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</row>
    <row r="143" spans="3:52" ht="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</row>
    <row r="144" spans="3:52" ht="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</row>
    <row r="145" spans="3:52" ht="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</row>
    <row r="146" spans="3:52" ht="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</row>
    <row r="147" spans="3:52" ht="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</row>
    <row r="148" spans="3:52" ht="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</row>
    <row r="149" spans="3:52" ht="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</row>
    <row r="150" spans="3:52" ht="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</row>
    <row r="151" spans="3:52" ht="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</row>
    <row r="152" spans="3:52" ht="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</row>
    <row r="153" spans="3:52" ht="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</row>
    <row r="154" spans="3:52" ht="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</row>
    <row r="155" spans="3:58" ht="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F155" s="1" t="s">
        <v>29</v>
      </c>
    </row>
    <row r="156" spans="3:52" ht="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</row>
    <row r="157" spans="3:52" ht="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</row>
    <row r="158" spans="3:52" ht="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</row>
    <row r="159" spans="3:52" ht="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</row>
    <row r="160" spans="3:52" ht="1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</row>
    <row r="161" spans="3:52" ht="1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</row>
    <row r="162" spans="3:52" ht="1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</row>
    <row r="163" spans="3:52" ht="1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</row>
    <row r="164" spans="3:52" ht="1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</row>
    <row r="165" spans="3:52" ht="1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</row>
    <row r="166" spans="3:52" ht="1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</row>
    <row r="167" spans="3:52" ht="1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</row>
    <row r="168" spans="3:52" ht="1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</row>
    <row r="169" spans="3:52" ht="1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</row>
    <row r="170" spans="3:52" ht="1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</row>
    <row r="171" spans="3:58" ht="1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F171" s="1" t="s">
        <v>30</v>
      </c>
    </row>
    <row r="172" spans="3:52" ht="1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</row>
    <row r="173" spans="3:52" ht="1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</row>
    <row r="174" spans="3:52" ht="1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</row>
    <row r="175" spans="3:52" ht="1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</row>
    <row r="176" spans="3:52" ht="1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</row>
    <row r="177" spans="3:52" ht="1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3:52" ht="1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</row>
    <row r="179" spans="3:52" ht="1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</row>
    <row r="180" spans="3:52" ht="1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</row>
    <row r="181" spans="3:52" ht="1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</row>
    <row r="182" spans="3:52" ht="1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</row>
    <row r="183" spans="3:52" ht="1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</row>
    <row r="184" spans="3:52" ht="1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</row>
    <row r="185" spans="3:52" ht="1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</row>
    <row r="186" spans="3:52" ht="1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</row>
    <row r="187" spans="3:52" ht="1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</row>
    <row r="188" spans="3:52" ht="1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</row>
    <row r="189" spans="3:52" ht="1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</row>
    <row r="190" spans="3:52" ht="1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</row>
    <row r="191" spans="3:52" ht="1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</row>
    <row r="192" spans="3:52" ht="1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</row>
    <row r="193" ht="15">
      <c r="G193"/>
    </row>
    <row r="194" ht="15">
      <c r="G194"/>
    </row>
    <row r="195" ht="15">
      <c r="G195"/>
    </row>
    <row r="196" ht="15">
      <c r="G196"/>
    </row>
    <row r="197" ht="15">
      <c r="G197"/>
    </row>
    <row r="198" ht="15">
      <c r="G198"/>
    </row>
    <row r="199" ht="15">
      <c r="G199"/>
    </row>
    <row r="200" ht="15">
      <c r="G200"/>
    </row>
    <row r="201" ht="15">
      <c r="G201"/>
    </row>
    <row r="202" ht="15">
      <c r="G202"/>
    </row>
    <row r="203" ht="15">
      <c r="G203"/>
    </row>
    <row r="204" ht="15">
      <c r="G204"/>
    </row>
    <row r="205" ht="15">
      <c r="G205"/>
    </row>
    <row r="206" ht="15">
      <c r="G206"/>
    </row>
    <row r="207" ht="15">
      <c r="G207"/>
    </row>
    <row r="208" ht="15">
      <c r="G208"/>
    </row>
    <row r="209" ht="15">
      <c r="G209"/>
    </row>
    <row r="210" ht="15">
      <c r="G210"/>
    </row>
    <row r="211" ht="15">
      <c r="G211"/>
    </row>
    <row r="212" ht="15">
      <c r="G212"/>
    </row>
    <row r="213" ht="15">
      <c r="G213"/>
    </row>
    <row r="214" ht="15">
      <c r="G214"/>
    </row>
  </sheetData>
  <sheetProtection/>
  <mergeCells count="72">
    <mergeCell ref="V127:W127"/>
    <mergeCell ref="V128:W128"/>
    <mergeCell ref="V129:W129"/>
    <mergeCell ref="V130:W130"/>
    <mergeCell ref="V126:W126"/>
    <mergeCell ref="V120:W120"/>
    <mergeCell ref="V122:W122"/>
    <mergeCell ref="V123:W123"/>
    <mergeCell ref="V124:W124"/>
    <mergeCell ref="V125:W125"/>
    <mergeCell ref="AA124:AB124"/>
    <mergeCell ref="AA123:AB123"/>
    <mergeCell ref="AA121:AB121"/>
    <mergeCell ref="N120:O120"/>
    <mergeCell ref="R120:S120"/>
    <mergeCell ref="AA120:AB120"/>
    <mergeCell ref="R124:S124"/>
    <mergeCell ref="R122:S122"/>
    <mergeCell ref="R123:S123"/>
    <mergeCell ref="AA122:AB122"/>
    <mergeCell ref="AA130:AB130"/>
    <mergeCell ref="AA129:AB129"/>
    <mergeCell ref="AA128:AB128"/>
    <mergeCell ref="AA126:AB126"/>
    <mergeCell ref="AA125:AB125"/>
    <mergeCell ref="AA127:AB127"/>
    <mergeCell ref="N127:O127"/>
    <mergeCell ref="N128:O128"/>
    <mergeCell ref="N129:O129"/>
    <mergeCell ref="N130:O130"/>
    <mergeCell ref="R127:S127"/>
    <mergeCell ref="R128:S128"/>
    <mergeCell ref="R129:S129"/>
    <mergeCell ref="R130:S130"/>
    <mergeCell ref="AE39:AG39"/>
    <mergeCell ref="R121:S121"/>
    <mergeCell ref="R126:S126"/>
    <mergeCell ref="N121:O121"/>
    <mergeCell ref="N122:O122"/>
    <mergeCell ref="N123:O123"/>
    <mergeCell ref="N124:O124"/>
    <mergeCell ref="N125:O125"/>
    <mergeCell ref="N126:O126"/>
    <mergeCell ref="R125:S125"/>
    <mergeCell ref="AI38:AL38"/>
    <mergeCell ref="AI39:AL39"/>
    <mergeCell ref="J37:L37"/>
    <mergeCell ref="O37:R37"/>
    <mergeCell ref="U37:W37"/>
    <mergeCell ref="AA37:AC37"/>
    <mergeCell ref="AE37:AG37"/>
    <mergeCell ref="AI37:AL37"/>
    <mergeCell ref="U39:W39"/>
    <mergeCell ref="AA39:AC39"/>
    <mergeCell ref="AC41:AD41"/>
    <mergeCell ref="T40:U40"/>
    <mergeCell ref="U43:W43"/>
    <mergeCell ref="AI43:AL43"/>
    <mergeCell ref="AE43:AG43"/>
    <mergeCell ref="AM40:AN40"/>
    <mergeCell ref="AM41:AN41"/>
    <mergeCell ref="AM42:AN42"/>
    <mergeCell ref="O43:R43"/>
    <mergeCell ref="J43:L43"/>
    <mergeCell ref="Z40:AA40"/>
    <mergeCell ref="AA43:AC43"/>
    <mergeCell ref="AC40:AD40"/>
    <mergeCell ref="AC42:AD42"/>
    <mergeCell ref="T41:U41"/>
    <mergeCell ref="T42:U42"/>
    <mergeCell ref="Z41:AA41"/>
    <mergeCell ref="Z42:AA42"/>
  </mergeCells>
  <hyperlinks>
    <hyperlink ref="E6" r:id="rId1" display="https://es.wikiloc.com/rutas-carrera-por-montana/open-cavalls-del-vent-2016-13969251"/>
    <hyperlink ref="AO109" r:id="rId2" display="https://www.namedsport.com/es/productos/sport-gel-tropical-25ml-wes.html"/>
    <hyperlink ref="AO110" r:id="rId3" display="https://www.probike.com/gel-powergym-turbogel-cola-cafeina.html"/>
    <hyperlink ref="AO113" r:id="rId4" display="https://www.namedsport.com/es/productos/total-energy-fruit-jelly-peach-orange-lemon-42-wes.html"/>
    <hyperlink ref="AO111" r:id="rId5" display="https://3nutritionpro.com/barritas-energeticas/1881-victory-endurance-bar-8414192308634.html"/>
    <hyperlink ref="AO116" r:id="rId6" display="https://evasionrunningvilanova.com/recuperadores-y-proteinas/1618-powergym-recoplus-sobre-sabor-pi-a-8437013729154.html"/>
    <hyperlink ref="AO117" r:id="rId7" display="https://www.decathlon.es/es/p/proteina-whey-isolate-chocolate-900-g/_/R-p-324949"/>
    <hyperlink ref="AO105" r:id="rId8" display="https://www.alssport.es/suplementos-running-trail/4748-powergym-energy-plus-1-unidad.html"/>
  </hyperlinks>
  <printOptions/>
  <pageMargins left="0.7" right="0.7" top="0.75" bottom="0.75" header="0.3" footer="0.3"/>
  <pageSetup fitToHeight="1" fitToWidth="1" horizontalDpi="600" verticalDpi="600" orientation="landscape" paperSize="9" scale="40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9.140625" style="0" customWidth="1"/>
    <col min="3" max="3" width="9.421875" style="0" bestFit="1" customWidth="1"/>
    <col min="4" max="4" width="10.7109375" style="0" bestFit="1" customWidth="1"/>
    <col min="5" max="5" width="26.7109375" style="5" customWidth="1"/>
    <col min="6" max="6" width="9.421875" style="0" customWidth="1"/>
    <col min="7" max="7" width="10.7109375" style="0" customWidth="1"/>
    <col min="8" max="8" width="26.8515625" style="0" customWidth="1"/>
    <col min="9" max="9" width="9.421875" style="0" customWidth="1"/>
    <col min="10" max="10" width="10.7109375" style="0" customWidth="1"/>
    <col min="11" max="11" width="26.8515625" style="0" customWidth="1"/>
    <col min="12" max="12" width="9.421875" style="0" customWidth="1"/>
    <col min="13" max="13" width="10.7109375" style="0" customWidth="1"/>
    <col min="14" max="14" width="26.8515625" style="0" customWidth="1"/>
    <col min="15" max="15" width="9.421875" style="0" customWidth="1"/>
    <col min="16" max="16" width="10.7109375" style="0" customWidth="1"/>
    <col min="17" max="17" width="26.8515625" style="0" customWidth="1"/>
    <col min="18" max="18" width="9.421875" style="0" customWidth="1"/>
    <col min="19" max="19" width="10.7109375" style="0" customWidth="1"/>
    <col min="20" max="20" width="26.8515625" style="0" customWidth="1"/>
  </cols>
  <sheetData>
    <row r="1" spans="1:16" ht="15">
      <c r="A1" s="141"/>
      <c r="B1" s="141"/>
      <c r="C1" s="141"/>
      <c r="D1" s="141"/>
      <c r="E1" s="142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20" ht="15">
      <c r="A2" s="141"/>
      <c r="B2" s="14"/>
      <c r="C2" s="14" t="s">
        <v>13</v>
      </c>
      <c r="D2" s="14"/>
      <c r="E2" s="15"/>
      <c r="F2" s="14"/>
      <c r="H2" s="3"/>
      <c r="I2" s="19"/>
      <c r="K2" s="3"/>
      <c r="L2" s="19"/>
      <c r="N2" s="3"/>
      <c r="O2" s="19"/>
      <c r="P2" s="141"/>
      <c r="Q2" s="3"/>
      <c r="R2" s="19"/>
      <c r="T2" s="3"/>
    </row>
    <row r="3" spans="1:20" ht="15">
      <c r="A3" s="141"/>
      <c r="C3" s="16" t="s">
        <v>12</v>
      </c>
      <c r="F3" s="3"/>
      <c r="G3" s="3"/>
      <c r="H3" s="3"/>
      <c r="I3" s="3"/>
      <c r="J3" s="3"/>
      <c r="K3" s="3"/>
      <c r="L3" s="3"/>
      <c r="M3" s="3"/>
      <c r="N3" s="3"/>
      <c r="O3" s="3"/>
      <c r="P3" s="141"/>
      <c r="Q3" s="3"/>
      <c r="R3" s="3"/>
      <c r="S3" s="3"/>
      <c r="T3" s="3"/>
    </row>
    <row r="4" spans="1:20" ht="15">
      <c r="A4" s="141"/>
      <c r="C4" s="1" t="s">
        <v>22</v>
      </c>
      <c r="F4" s="3"/>
      <c r="G4" s="3"/>
      <c r="H4" s="3"/>
      <c r="I4" s="3"/>
      <c r="J4" s="3"/>
      <c r="K4" s="3"/>
      <c r="L4" s="3"/>
      <c r="M4" s="3"/>
      <c r="N4" s="3"/>
      <c r="O4" s="3"/>
      <c r="P4" s="141"/>
      <c r="Q4" s="3"/>
      <c r="R4" s="3"/>
      <c r="S4" s="3"/>
      <c r="T4" s="3"/>
    </row>
    <row r="5" spans="1:16" ht="15">
      <c r="A5" s="141"/>
      <c r="P5" s="141"/>
    </row>
    <row r="6" spans="1:16" ht="15.75" thickBot="1">
      <c r="A6" s="141"/>
      <c r="P6" s="141"/>
    </row>
    <row r="7" spans="1:16" ht="15">
      <c r="A7" s="141"/>
      <c r="C7" s="189"/>
      <c r="D7" s="190"/>
      <c r="E7" s="191"/>
      <c r="P7" s="141"/>
    </row>
    <row r="8" spans="1:16" ht="15">
      <c r="A8" s="141"/>
      <c r="C8" s="192" t="s">
        <v>32</v>
      </c>
      <c r="D8" s="193"/>
      <c r="E8" s="194"/>
      <c r="P8" s="141"/>
    </row>
    <row r="9" spans="1:16" ht="15.75" thickBot="1">
      <c r="A9" s="141"/>
      <c r="C9" s="195"/>
      <c r="D9" s="196"/>
      <c r="E9" s="197"/>
      <c r="P9" s="141"/>
    </row>
    <row r="10" spans="1:16" ht="15.75" thickBot="1">
      <c r="A10" s="141"/>
      <c r="C10" s="186" t="s">
        <v>24</v>
      </c>
      <c r="D10" s="187"/>
      <c r="E10" s="188"/>
      <c r="F10" s="186" t="s">
        <v>25</v>
      </c>
      <c r="G10" s="187"/>
      <c r="H10" s="188"/>
      <c r="I10" s="186" t="s">
        <v>26</v>
      </c>
      <c r="J10" s="187"/>
      <c r="K10" s="188"/>
      <c r="L10" s="186" t="s">
        <v>27</v>
      </c>
      <c r="M10" s="187"/>
      <c r="N10" s="188"/>
      <c r="P10" s="141"/>
    </row>
    <row r="11" spans="1:16" ht="15">
      <c r="A11" s="141"/>
      <c r="C11" s="7"/>
      <c r="D11" s="8"/>
      <c r="E11" s="9"/>
      <c r="F11" s="7"/>
      <c r="G11" s="8"/>
      <c r="H11" s="9"/>
      <c r="I11" s="7"/>
      <c r="J11" s="8"/>
      <c r="K11" s="9"/>
      <c r="L11" s="7"/>
      <c r="M11" s="8"/>
      <c r="N11" s="9"/>
      <c r="P11" s="141"/>
    </row>
    <row r="12" spans="1:16" ht="15">
      <c r="A12" s="141"/>
      <c r="C12" s="7"/>
      <c r="D12" s="8"/>
      <c r="E12" s="9"/>
      <c r="F12" s="7"/>
      <c r="G12" s="8"/>
      <c r="H12" s="9"/>
      <c r="I12" s="7"/>
      <c r="J12" s="8"/>
      <c r="K12" s="9"/>
      <c r="L12" s="7"/>
      <c r="M12" s="8"/>
      <c r="N12" s="9"/>
      <c r="P12" s="141"/>
    </row>
    <row r="13" spans="1:16" ht="15">
      <c r="A13" s="141"/>
      <c r="C13" s="7"/>
      <c r="D13" s="8"/>
      <c r="E13" s="9"/>
      <c r="F13" s="7"/>
      <c r="G13" s="8"/>
      <c r="H13" s="9"/>
      <c r="I13" s="7"/>
      <c r="J13" s="8"/>
      <c r="K13" s="9"/>
      <c r="L13" s="7"/>
      <c r="M13" s="8"/>
      <c r="N13" s="9"/>
      <c r="P13" s="141"/>
    </row>
    <row r="14" spans="1:16" ht="15">
      <c r="A14" s="141"/>
      <c r="C14" s="7"/>
      <c r="D14" s="8"/>
      <c r="E14" s="9"/>
      <c r="F14" s="7"/>
      <c r="G14" s="8"/>
      <c r="H14" s="9"/>
      <c r="I14" s="7"/>
      <c r="J14" s="8"/>
      <c r="K14" s="9"/>
      <c r="L14" s="7"/>
      <c r="M14" s="8"/>
      <c r="N14" s="9"/>
      <c r="P14" s="141"/>
    </row>
    <row r="15" spans="1:16" ht="15">
      <c r="A15" s="141"/>
      <c r="C15" s="7"/>
      <c r="D15" s="8"/>
      <c r="E15" s="9"/>
      <c r="F15" s="7"/>
      <c r="G15" s="8"/>
      <c r="H15" s="9"/>
      <c r="I15" s="7"/>
      <c r="J15" s="8"/>
      <c r="K15" s="9"/>
      <c r="L15" s="7"/>
      <c r="M15" s="8"/>
      <c r="N15" s="9"/>
      <c r="P15" s="141"/>
    </row>
    <row r="16" spans="1:16" ht="15">
      <c r="A16" s="141"/>
      <c r="C16" s="7"/>
      <c r="D16" s="8"/>
      <c r="E16" s="9"/>
      <c r="F16" s="7"/>
      <c r="G16" s="8"/>
      <c r="H16" s="9"/>
      <c r="I16" s="7"/>
      <c r="J16" s="8"/>
      <c r="K16" s="9"/>
      <c r="L16" s="7"/>
      <c r="M16" s="8"/>
      <c r="N16" s="9"/>
      <c r="P16" s="141"/>
    </row>
    <row r="17" spans="1:16" ht="15">
      <c r="A17" s="141"/>
      <c r="C17" s="7"/>
      <c r="D17" s="8"/>
      <c r="E17" s="9"/>
      <c r="F17" s="7"/>
      <c r="G17" s="8"/>
      <c r="H17" s="9"/>
      <c r="I17" s="7"/>
      <c r="J17" s="8"/>
      <c r="K17" s="9"/>
      <c r="L17" s="7"/>
      <c r="M17" s="8"/>
      <c r="N17" s="9"/>
      <c r="P17" s="141"/>
    </row>
    <row r="18" spans="1:16" ht="15">
      <c r="A18" s="141"/>
      <c r="C18" s="7"/>
      <c r="D18" s="8"/>
      <c r="E18" s="9"/>
      <c r="F18" s="7"/>
      <c r="G18" s="8"/>
      <c r="H18" s="9"/>
      <c r="I18" s="7"/>
      <c r="J18" s="8"/>
      <c r="K18" s="9"/>
      <c r="L18" s="7"/>
      <c r="M18" s="8"/>
      <c r="N18" s="9"/>
      <c r="P18" s="141"/>
    </row>
    <row r="19" spans="1:16" ht="15">
      <c r="A19" s="141"/>
      <c r="C19" s="7"/>
      <c r="D19" s="8"/>
      <c r="E19" s="9"/>
      <c r="F19" s="7"/>
      <c r="G19" s="8"/>
      <c r="H19" s="9"/>
      <c r="I19" s="7"/>
      <c r="J19" s="8"/>
      <c r="K19" s="9"/>
      <c r="L19" s="7"/>
      <c r="M19" s="8"/>
      <c r="N19" s="9"/>
      <c r="P19" s="141"/>
    </row>
    <row r="20" spans="1:16" ht="15">
      <c r="A20" s="141"/>
      <c r="C20" s="7"/>
      <c r="D20" s="8"/>
      <c r="E20" s="9"/>
      <c r="F20" s="7"/>
      <c r="G20" s="8"/>
      <c r="H20" s="9"/>
      <c r="I20" s="7"/>
      <c r="J20" s="8"/>
      <c r="K20" s="9"/>
      <c r="L20" s="7"/>
      <c r="M20" s="8"/>
      <c r="N20" s="9"/>
      <c r="P20" s="141"/>
    </row>
    <row r="21" spans="1:16" ht="15">
      <c r="A21" s="141"/>
      <c r="C21" s="7"/>
      <c r="D21" s="8"/>
      <c r="E21" s="9"/>
      <c r="F21" s="7"/>
      <c r="G21" s="8"/>
      <c r="H21" s="9"/>
      <c r="I21" s="7"/>
      <c r="J21" s="8"/>
      <c r="K21" s="9"/>
      <c r="L21" s="7"/>
      <c r="M21" s="8"/>
      <c r="N21" s="9"/>
      <c r="P21" s="141"/>
    </row>
    <row r="22" spans="1:16" ht="15">
      <c r="A22" s="141"/>
      <c r="C22" s="7"/>
      <c r="D22" s="8"/>
      <c r="E22" s="9"/>
      <c r="F22" s="7"/>
      <c r="G22" s="8"/>
      <c r="H22" s="9"/>
      <c r="I22" s="7"/>
      <c r="J22" s="8"/>
      <c r="K22" s="9"/>
      <c r="L22" s="7"/>
      <c r="M22" s="8"/>
      <c r="N22" s="9"/>
      <c r="P22" s="141"/>
    </row>
    <row r="23" spans="1:16" ht="15">
      <c r="A23" s="141"/>
      <c r="C23" s="7"/>
      <c r="D23" s="8"/>
      <c r="E23" s="9"/>
      <c r="F23" s="7"/>
      <c r="G23" s="8"/>
      <c r="H23" s="9"/>
      <c r="I23" s="7"/>
      <c r="J23" s="8"/>
      <c r="K23" s="9"/>
      <c r="L23" s="7"/>
      <c r="M23" s="8"/>
      <c r="N23" s="9"/>
      <c r="P23" s="141"/>
    </row>
    <row r="24" spans="1:16" ht="15">
      <c r="A24" s="141"/>
      <c r="C24" s="7"/>
      <c r="D24" s="8"/>
      <c r="E24" s="9"/>
      <c r="F24" s="7"/>
      <c r="G24" s="8"/>
      <c r="H24" s="9"/>
      <c r="I24" s="7"/>
      <c r="J24" s="8"/>
      <c r="K24" s="9"/>
      <c r="L24" s="7"/>
      <c r="M24" s="8"/>
      <c r="N24" s="9"/>
      <c r="P24" s="141"/>
    </row>
    <row r="25" spans="1:16" ht="15.75" thickBot="1">
      <c r="A25" s="141"/>
      <c r="C25" s="10"/>
      <c r="D25" s="11"/>
      <c r="E25" s="12"/>
      <c r="F25" s="10"/>
      <c r="G25" s="11"/>
      <c r="H25" s="12"/>
      <c r="I25" s="10"/>
      <c r="J25" s="11"/>
      <c r="K25" s="12"/>
      <c r="L25" s="10"/>
      <c r="M25" s="11"/>
      <c r="N25" s="12"/>
      <c r="P25" s="141"/>
    </row>
    <row r="26" spans="1:16" ht="15.75" thickBot="1">
      <c r="A26" s="141"/>
      <c r="C26" s="186" t="s">
        <v>28</v>
      </c>
      <c r="D26" s="187"/>
      <c r="E26" s="188"/>
      <c r="F26" s="186" t="s">
        <v>29</v>
      </c>
      <c r="G26" s="187"/>
      <c r="H26" s="188"/>
      <c r="I26" s="186" t="s">
        <v>30</v>
      </c>
      <c r="J26" s="187"/>
      <c r="K26" s="188"/>
      <c r="L26" s="186" t="s">
        <v>23</v>
      </c>
      <c r="M26" s="187"/>
      <c r="N26" s="188"/>
      <c r="P26" s="141"/>
    </row>
    <row r="27" spans="1:16" ht="15">
      <c r="A27" s="141"/>
      <c r="C27" s="7"/>
      <c r="D27" s="8"/>
      <c r="E27" s="9"/>
      <c r="F27" s="7"/>
      <c r="G27" s="8"/>
      <c r="H27" s="9"/>
      <c r="I27" s="7"/>
      <c r="J27" s="8"/>
      <c r="K27" s="9"/>
      <c r="L27" s="7"/>
      <c r="M27" s="8"/>
      <c r="N27" s="9"/>
      <c r="P27" s="141"/>
    </row>
    <row r="28" spans="1:16" ht="15">
      <c r="A28" s="141"/>
      <c r="C28" s="7"/>
      <c r="D28" s="8"/>
      <c r="E28" s="9"/>
      <c r="F28" s="7"/>
      <c r="G28" s="8"/>
      <c r="H28" s="9"/>
      <c r="I28" s="7"/>
      <c r="J28" s="8"/>
      <c r="K28" s="9"/>
      <c r="L28" s="7"/>
      <c r="M28" s="8"/>
      <c r="N28" s="9"/>
      <c r="P28" s="141"/>
    </row>
    <row r="29" spans="1:16" ht="15">
      <c r="A29" s="141"/>
      <c r="C29" s="7"/>
      <c r="D29" s="8"/>
      <c r="E29" s="9"/>
      <c r="F29" s="7"/>
      <c r="G29" s="8"/>
      <c r="H29" s="9"/>
      <c r="I29" s="7"/>
      <c r="J29" s="8"/>
      <c r="K29" s="9"/>
      <c r="L29" s="7"/>
      <c r="M29" s="8"/>
      <c r="N29" s="9"/>
      <c r="P29" s="141"/>
    </row>
    <row r="30" spans="1:16" ht="15">
      <c r="A30" s="141"/>
      <c r="C30" s="7"/>
      <c r="D30" s="8"/>
      <c r="E30" s="9"/>
      <c r="F30" s="7"/>
      <c r="G30" s="8"/>
      <c r="H30" s="9"/>
      <c r="I30" s="7"/>
      <c r="J30" s="8"/>
      <c r="K30" s="9"/>
      <c r="L30" s="7"/>
      <c r="M30" s="8"/>
      <c r="N30" s="9"/>
      <c r="P30" s="141"/>
    </row>
    <row r="31" spans="1:16" ht="15">
      <c r="A31" s="141"/>
      <c r="C31" s="7"/>
      <c r="D31" s="8"/>
      <c r="E31" s="9"/>
      <c r="F31" s="7"/>
      <c r="G31" s="8"/>
      <c r="H31" s="9"/>
      <c r="I31" s="7"/>
      <c r="J31" s="8"/>
      <c r="K31" s="9"/>
      <c r="L31" s="7"/>
      <c r="M31" s="8"/>
      <c r="N31" s="9"/>
      <c r="P31" s="141"/>
    </row>
    <row r="32" spans="1:16" ht="15">
      <c r="A32" s="141"/>
      <c r="C32" s="7"/>
      <c r="D32" s="8"/>
      <c r="E32" s="9"/>
      <c r="F32" s="7"/>
      <c r="G32" s="8"/>
      <c r="H32" s="9"/>
      <c r="I32" s="7"/>
      <c r="J32" s="8"/>
      <c r="K32" s="9"/>
      <c r="L32" s="7"/>
      <c r="M32" s="8"/>
      <c r="N32" s="9"/>
      <c r="P32" s="141"/>
    </row>
    <row r="33" spans="1:16" ht="15">
      <c r="A33" s="141"/>
      <c r="C33" s="7"/>
      <c r="D33" s="8"/>
      <c r="E33" s="9"/>
      <c r="F33" s="7"/>
      <c r="G33" s="8"/>
      <c r="H33" s="9"/>
      <c r="I33" s="7"/>
      <c r="J33" s="8"/>
      <c r="K33" s="9"/>
      <c r="L33" s="7"/>
      <c r="M33" s="8"/>
      <c r="N33" s="9"/>
      <c r="P33" s="141"/>
    </row>
    <row r="34" spans="1:16" ht="15">
      <c r="A34" s="141"/>
      <c r="C34" s="7"/>
      <c r="D34" s="8"/>
      <c r="E34" s="9"/>
      <c r="F34" s="7"/>
      <c r="G34" s="8"/>
      <c r="H34" s="9"/>
      <c r="I34" s="7"/>
      <c r="J34" s="8"/>
      <c r="K34" s="9"/>
      <c r="L34" s="7"/>
      <c r="M34" s="8"/>
      <c r="N34" s="9"/>
      <c r="P34" s="141"/>
    </row>
    <row r="35" spans="1:16" ht="15">
      <c r="A35" s="141"/>
      <c r="C35" s="7"/>
      <c r="D35" s="8"/>
      <c r="E35" s="9"/>
      <c r="F35" s="7"/>
      <c r="G35" s="8"/>
      <c r="H35" s="9"/>
      <c r="I35" s="7"/>
      <c r="J35" s="8"/>
      <c r="K35" s="9"/>
      <c r="L35" s="7"/>
      <c r="M35" s="8"/>
      <c r="N35" s="9"/>
      <c r="P35" s="141"/>
    </row>
    <row r="36" spans="1:16" ht="15">
      <c r="A36" s="141"/>
      <c r="C36" s="7"/>
      <c r="D36" s="8"/>
      <c r="E36" s="9"/>
      <c r="F36" s="7"/>
      <c r="G36" s="8"/>
      <c r="H36" s="9"/>
      <c r="I36" s="7"/>
      <c r="J36" s="8"/>
      <c r="K36" s="9"/>
      <c r="L36" s="7"/>
      <c r="M36" s="8"/>
      <c r="N36" s="9"/>
      <c r="P36" s="141"/>
    </row>
    <row r="37" spans="1:16" ht="15">
      <c r="A37" s="141"/>
      <c r="C37" s="7"/>
      <c r="D37" s="8"/>
      <c r="E37" s="9"/>
      <c r="F37" s="7"/>
      <c r="G37" s="8"/>
      <c r="H37" s="9"/>
      <c r="I37" s="7"/>
      <c r="J37" s="8"/>
      <c r="K37" s="9"/>
      <c r="L37" s="7"/>
      <c r="M37" s="8"/>
      <c r="N37" s="9"/>
      <c r="P37" s="141"/>
    </row>
    <row r="38" spans="1:16" ht="15">
      <c r="A38" s="141"/>
      <c r="C38" s="7"/>
      <c r="D38" s="8"/>
      <c r="E38" s="9"/>
      <c r="F38" s="7"/>
      <c r="G38" s="8"/>
      <c r="H38" s="9"/>
      <c r="I38" s="7"/>
      <c r="J38" s="8"/>
      <c r="K38" s="9"/>
      <c r="L38" s="7"/>
      <c r="M38" s="8"/>
      <c r="N38" s="9"/>
      <c r="P38" s="141"/>
    </row>
    <row r="39" spans="1:16" ht="15">
      <c r="A39" s="141"/>
      <c r="C39" s="7"/>
      <c r="D39" s="8"/>
      <c r="E39" s="9"/>
      <c r="F39" s="7"/>
      <c r="G39" s="8"/>
      <c r="H39" s="9"/>
      <c r="I39" s="7"/>
      <c r="J39" s="8"/>
      <c r="K39" s="9"/>
      <c r="L39" s="7"/>
      <c r="M39" s="8"/>
      <c r="N39" s="9"/>
      <c r="P39" s="141"/>
    </row>
    <row r="40" spans="1:16" ht="15">
      <c r="A40" s="141"/>
      <c r="C40" s="7"/>
      <c r="D40" s="8"/>
      <c r="E40" s="9"/>
      <c r="F40" s="7"/>
      <c r="G40" s="8"/>
      <c r="H40" s="9"/>
      <c r="I40" s="7"/>
      <c r="J40" s="8"/>
      <c r="K40" s="9"/>
      <c r="L40" s="7"/>
      <c r="M40" s="8"/>
      <c r="N40" s="9"/>
      <c r="P40" s="141"/>
    </row>
    <row r="41" spans="1:16" ht="15.75" thickBot="1">
      <c r="A41" s="141"/>
      <c r="C41" s="10"/>
      <c r="D41" s="11"/>
      <c r="E41" s="12"/>
      <c r="F41" s="10"/>
      <c r="G41" s="11"/>
      <c r="H41" s="12"/>
      <c r="I41" s="10"/>
      <c r="J41" s="11"/>
      <c r="K41" s="12"/>
      <c r="L41" s="10"/>
      <c r="M41" s="11"/>
      <c r="N41" s="12"/>
      <c r="P41" s="141"/>
    </row>
    <row r="42" spans="1:16" ht="15.75" thickBot="1">
      <c r="A42" s="141"/>
      <c r="P42" s="141"/>
    </row>
    <row r="43" spans="1:16" ht="15">
      <c r="A43" s="141"/>
      <c r="C43" s="202" t="s">
        <v>199</v>
      </c>
      <c r="D43" s="198" t="s">
        <v>200</v>
      </c>
      <c r="E43" s="199"/>
      <c r="F43" s="198"/>
      <c r="G43" s="207"/>
      <c r="H43" s="207"/>
      <c r="I43" s="207"/>
      <c r="J43" s="207"/>
      <c r="K43" s="207"/>
      <c r="L43" s="207"/>
      <c r="M43" s="207"/>
      <c r="N43" s="208"/>
      <c r="P43" s="141"/>
    </row>
    <row r="44" spans="1:16" ht="15">
      <c r="A44" s="141"/>
      <c r="C44" s="203"/>
      <c r="D44" s="200"/>
      <c r="E44" s="201"/>
      <c r="F44" s="200"/>
      <c r="G44" s="209"/>
      <c r="H44" s="209"/>
      <c r="I44" s="209"/>
      <c r="J44" s="209"/>
      <c r="K44" s="209"/>
      <c r="L44" s="209"/>
      <c r="M44" s="209"/>
      <c r="N44" s="210"/>
      <c r="P44" s="141"/>
    </row>
    <row r="45" spans="1:16" ht="15">
      <c r="A45" s="141"/>
      <c r="C45" s="204" t="s">
        <v>191</v>
      </c>
      <c r="D45" s="205" t="s">
        <v>201</v>
      </c>
      <c r="E45" s="206"/>
      <c r="F45" s="205"/>
      <c r="G45" s="211"/>
      <c r="H45" s="211"/>
      <c r="I45" s="211"/>
      <c r="J45" s="211"/>
      <c r="K45" s="211"/>
      <c r="L45" s="211"/>
      <c r="M45" s="211"/>
      <c r="N45" s="212"/>
      <c r="P45" s="141"/>
    </row>
    <row r="46" spans="1:16" ht="15">
      <c r="A46" s="141"/>
      <c r="C46" s="203"/>
      <c r="D46" s="200"/>
      <c r="E46" s="201"/>
      <c r="F46" s="200"/>
      <c r="G46" s="209"/>
      <c r="H46" s="209"/>
      <c r="I46" s="209"/>
      <c r="J46" s="209"/>
      <c r="K46" s="209"/>
      <c r="L46" s="209"/>
      <c r="M46" s="209"/>
      <c r="N46" s="210"/>
      <c r="P46" s="141"/>
    </row>
    <row r="47" spans="1:16" ht="15">
      <c r="A47" s="141"/>
      <c r="C47" s="204" t="s">
        <v>192</v>
      </c>
      <c r="D47" s="205" t="s">
        <v>202</v>
      </c>
      <c r="E47" s="206"/>
      <c r="F47" s="205"/>
      <c r="G47" s="211"/>
      <c r="H47" s="211"/>
      <c r="I47" s="211"/>
      <c r="J47" s="211"/>
      <c r="K47" s="211"/>
      <c r="L47" s="211"/>
      <c r="M47" s="211"/>
      <c r="N47" s="212"/>
      <c r="P47" s="141"/>
    </row>
    <row r="48" spans="1:16" ht="15">
      <c r="A48" s="141"/>
      <c r="C48" s="203"/>
      <c r="D48" s="200"/>
      <c r="E48" s="201"/>
      <c r="F48" s="213"/>
      <c r="G48" s="214"/>
      <c r="H48" s="214"/>
      <c r="I48" s="214"/>
      <c r="J48" s="214"/>
      <c r="K48" s="214"/>
      <c r="L48" s="214"/>
      <c r="M48" s="214"/>
      <c r="N48" s="215"/>
      <c r="P48" s="141"/>
    </row>
    <row r="49" spans="1:16" ht="15">
      <c r="A49" s="141"/>
      <c r="C49" s="204" t="s">
        <v>193</v>
      </c>
      <c r="D49" s="205" t="s">
        <v>203</v>
      </c>
      <c r="E49" s="206"/>
      <c r="F49" s="205"/>
      <c r="G49" s="211"/>
      <c r="H49" s="211"/>
      <c r="I49" s="211"/>
      <c r="J49" s="211"/>
      <c r="K49" s="211"/>
      <c r="L49" s="211"/>
      <c r="M49" s="211"/>
      <c r="N49" s="212"/>
      <c r="P49" s="141"/>
    </row>
    <row r="50" spans="1:16" ht="15">
      <c r="A50" s="141"/>
      <c r="C50" s="203"/>
      <c r="D50" s="200"/>
      <c r="E50" s="201"/>
      <c r="F50" s="200"/>
      <c r="G50" s="209"/>
      <c r="H50" s="209"/>
      <c r="I50" s="209"/>
      <c r="J50" s="209"/>
      <c r="K50" s="209"/>
      <c r="L50" s="209"/>
      <c r="M50" s="209"/>
      <c r="N50" s="210"/>
      <c r="P50" s="141"/>
    </row>
    <row r="51" spans="1:16" ht="15">
      <c r="A51" s="141"/>
      <c r="C51" s="204" t="s">
        <v>194</v>
      </c>
      <c r="D51" s="205" t="s">
        <v>204</v>
      </c>
      <c r="E51" s="206"/>
      <c r="F51" s="205"/>
      <c r="G51" s="211"/>
      <c r="H51" s="211"/>
      <c r="I51" s="211"/>
      <c r="J51" s="211"/>
      <c r="K51" s="211"/>
      <c r="L51" s="211"/>
      <c r="M51" s="211"/>
      <c r="N51" s="212"/>
      <c r="P51" s="141"/>
    </row>
    <row r="52" spans="1:16" ht="15">
      <c r="A52" s="141"/>
      <c r="C52" s="203"/>
      <c r="D52" s="200"/>
      <c r="E52" s="201"/>
      <c r="F52" s="200"/>
      <c r="G52" s="209"/>
      <c r="H52" s="209"/>
      <c r="I52" s="209"/>
      <c r="J52" s="209"/>
      <c r="K52" s="209"/>
      <c r="L52" s="209"/>
      <c r="M52" s="209"/>
      <c r="N52" s="210"/>
      <c r="P52" s="141"/>
    </row>
    <row r="53" spans="1:16" ht="15">
      <c r="A53" s="141"/>
      <c r="C53" s="204" t="s">
        <v>195</v>
      </c>
      <c r="D53" s="205" t="s">
        <v>205</v>
      </c>
      <c r="E53" s="206"/>
      <c r="F53" s="205"/>
      <c r="G53" s="211"/>
      <c r="H53" s="211"/>
      <c r="I53" s="211"/>
      <c r="J53" s="211"/>
      <c r="K53" s="211"/>
      <c r="L53" s="211"/>
      <c r="M53" s="211"/>
      <c r="N53" s="212"/>
      <c r="P53" s="141"/>
    </row>
    <row r="54" spans="1:16" ht="15">
      <c r="A54" s="141"/>
      <c r="C54" s="203"/>
      <c r="D54" s="200"/>
      <c r="E54" s="201"/>
      <c r="F54" s="200"/>
      <c r="G54" s="209"/>
      <c r="H54" s="209"/>
      <c r="I54" s="209"/>
      <c r="J54" s="209"/>
      <c r="K54" s="209"/>
      <c r="L54" s="209"/>
      <c r="M54" s="209"/>
      <c r="N54" s="210"/>
      <c r="P54" s="141"/>
    </row>
    <row r="55" spans="1:16" ht="15">
      <c r="A55" s="141"/>
      <c r="C55" s="204" t="s">
        <v>196</v>
      </c>
      <c r="D55" s="205" t="s">
        <v>206</v>
      </c>
      <c r="E55" s="206"/>
      <c r="F55" s="205"/>
      <c r="G55" s="211"/>
      <c r="H55" s="211"/>
      <c r="I55" s="211"/>
      <c r="J55" s="211"/>
      <c r="K55" s="211"/>
      <c r="L55" s="211"/>
      <c r="M55" s="211"/>
      <c r="N55" s="212"/>
      <c r="P55" s="141"/>
    </row>
    <row r="56" spans="1:16" ht="15">
      <c r="A56" s="141"/>
      <c r="C56" s="203"/>
      <c r="D56" s="200"/>
      <c r="E56" s="201"/>
      <c r="F56" s="200"/>
      <c r="G56" s="209"/>
      <c r="H56" s="209"/>
      <c r="I56" s="209"/>
      <c r="J56" s="209"/>
      <c r="K56" s="209"/>
      <c r="L56" s="209"/>
      <c r="M56" s="209"/>
      <c r="N56" s="210"/>
      <c r="P56" s="141"/>
    </row>
    <row r="57" spans="1:16" ht="15">
      <c r="A57" s="141"/>
      <c r="C57" s="204" t="s">
        <v>197</v>
      </c>
      <c r="D57" s="205" t="s">
        <v>207</v>
      </c>
      <c r="E57" s="206"/>
      <c r="F57" s="205"/>
      <c r="G57" s="211"/>
      <c r="H57" s="211"/>
      <c r="I57" s="211"/>
      <c r="J57" s="211"/>
      <c r="K57" s="211"/>
      <c r="L57" s="211"/>
      <c r="M57" s="211"/>
      <c r="N57" s="212"/>
      <c r="P57" s="141"/>
    </row>
    <row r="58" spans="1:16" ht="15">
      <c r="A58" s="141"/>
      <c r="C58" s="203"/>
      <c r="D58" s="200"/>
      <c r="E58" s="201"/>
      <c r="F58" s="200"/>
      <c r="G58" s="209"/>
      <c r="H58" s="209"/>
      <c r="I58" s="209"/>
      <c r="J58" s="209"/>
      <c r="K58" s="209"/>
      <c r="L58" s="209"/>
      <c r="M58" s="209"/>
      <c r="N58" s="210"/>
      <c r="P58" s="141"/>
    </row>
    <row r="59" spans="1:16" ht="15">
      <c r="A59" s="141"/>
      <c r="C59" s="204" t="s">
        <v>198</v>
      </c>
      <c r="D59" s="205" t="s">
        <v>208</v>
      </c>
      <c r="E59" s="206"/>
      <c r="F59" s="205"/>
      <c r="G59" s="211"/>
      <c r="H59" s="211"/>
      <c r="I59" s="211"/>
      <c r="J59" s="211"/>
      <c r="K59" s="211"/>
      <c r="L59" s="211"/>
      <c r="M59" s="211"/>
      <c r="N59" s="212"/>
      <c r="P59" s="141"/>
    </row>
    <row r="60" spans="1:16" ht="15.75" thickBot="1">
      <c r="A60" s="141"/>
      <c r="C60" s="216"/>
      <c r="D60" s="217"/>
      <c r="E60" s="218"/>
      <c r="F60" s="217"/>
      <c r="G60" s="219"/>
      <c r="H60" s="219"/>
      <c r="I60" s="219"/>
      <c r="J60" s="219"/>
      <c r="K60" s="219"/>
      <c r="L60" s="219"/>
      <c r="M60" s="219"/>
      <c r="N60" s="220"/>
      <c r="P60" s="141"/>
    </row>
    <row r="61" spans="1:16" ht="15">
      <c r="A61" s="141"/>
      <c r="P61" s="141"/>
    </row>
    <row r="62" spans="1:16" ht="15">
      <c r="A62" s="141"/>
      <c r="B62" s="141"/>
      <c r="C62" s="141"/>
      <c r="D62" s="141"/>
      <c r="E62" s="142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</sheetData>
  <sheetProtection/>
  <mergeCells count="38">
    <mergeCell ref="F49:N50"/>
    <mergeCell ref="F51:N52"/>
    <mergeCell ref="F53:N54"/>
    <mergeCell ref="F55:N56"/>
    <mergeCell ref="F57:N58"/>
    <mergeCell ref="F59:N60"/>
    <mergeCell ref="C59:C60"/>
    <mergeCell ref="D51:E52"/>
    <mergeCell ref="D53:E54"/>
    <mergeCell ref="D55:E56"/>
    <mergeCell ref="D57:E58"/>
    <mergeCell ref="D59:E60"/>
    <mergeCell ref="C49:C50"/>
    <mergeCell ref="D49:E50"/>
    <mergeCell ref="C51:C52"/>
    <mergeCell ref="C53:C54"/>
    <mergeCell ref="C55:C56"/>
    <mergeCell ref="C57:C58"/>
    <mergeCell ref="L10:N10"/>
    <mergeCell ref="D43:E44"/>
    <mergeCell ref="C43:C44"/>
    <mergeCell ref="C45:C46"/>
    <mergeCell ref="D45:E46"/>
    <mergeCell ref="D47:E48"/>
    <mergeCell ref="C47:C48"/>
    <mergeCell ref="F43:N44"/>
    <mergeCell ref="F45:N46"/>
    <mergeCell ref="F47:N48"/>
    <mergeCell ref="C26:E26"/>
    <mergeCell ref="F26:H26"/>
    <mergeCell ref="L26:N26"/>
    <mergeCell ref="I26:K26"/>
    <mergeCell ref="I10:K10"/>
    <mergeCell ref="C7:E7"/>
    <mergeCell ref="C8:E8"/>
    <mergeCell ref="C9:E9"/>
    <mergeCell ref="C10:E10"/>
    <mergeCell ref="F10:H10"/>
  </mergeCells>
  <hyperlinks>
    <hyperlink ref="C3" r:id="rId1" display="https://es.wikiloc.com/rutas-carrera-por-montana/open-cavalls-del-vent-2016-13969251"/>
  </hyperlinks>
  <printOptions/>
  <pageMargins left="0.25" right="0.25" top="0.75" bottom="0.75" header="0.3" footer="0.3"/>
  <pageSetup fitToHeight="1" fitToWidth="1"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2020-08-17T12:45:49Z</cp:lastPrinted>
  <dcterms:created xsi:type="dcterms:W3CDTF">2015-06-05T18:19:34Z</dcterms:created>
  <dcterms:modified xsi:type="dcterms:W3CDTF">2020-08-27T07:09:35Z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0x01010037D039CA6626E540A6D3DF2AF9F6DCD4</vt:lpwstr>
  </property>
</Properties>
</file>